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2021年汇总" sheetId="1" r:id="rId1"/>
    <sheet name="1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9月" sheetId="8" r:id="rId8"/>
    <sheet name="10月" sheetId="9" r:id="rId9"/>
    <sheet name="11月" sheetId="10" r:id="rId10"/>
    <sheet name="11月提标补差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<sst xmlns="http://schemas.openxmlformats.org/spreadsheetml/2006/main" count="1483" uniqueCount="200">
  <si>
    <t>学校名称</t>
  </si>
  <si>
    <t>春季</t>
  </si>
  <si>
    <t>学校增减情况</t>
  </si>
  <si>
    <t>应拨资金：1308万</t>
  </si>
  <si>
    <t>已付资金</t>
  </si>
  <si>
    <t>结余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</si>
  <si>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</si>
  <si>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</si>
  <si>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</si>
  <si>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</si>
  <si>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</si>
  <si>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</si>
  <si>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</si>
  <si>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</si>
  <si>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</si>
  <si>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</si>
  <si>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</si>
  <si>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11月提标补差（9月供餐，9-10月蛋奶）</t>
  </si>
  <si>
    <t>12月</t>
  </si>
  <si>
    <t>总计</t>
  </si>
  <si>
    <t>学校数</t>
  </si>
  <si>
    <t>初中</t>
  </si>
  <si>
    <t>小学</t>
  </si>
  <si>
    <t>食堂供餐</t>
  </si>
  <si>
    <t>蛋奶模式</t>
  </si>
  <si>
    <t>小计</t>
  </si>
  <si>
    <t>鄂财教发[2020]113号</t>
  </si>
  <si>
    <t>上年结余</t>
  </si>
  <si>
    <t>2021年春(1-7月）</t>
  </si>
  <si>
    <t>2021年秋(8-12月）</t>
  </si>
  <si>
    <t>在校在籍学生数</t>
  </si>
  <si>
    <t>发放资金</t>
  </si>
  <si>
    <t>就餐天数</t>
  </si>
  <si>
    <t>金额</t>
  </si>
  <si>
    <t>天数</t>
  </si>
  <si>
    <t>2021年春季学期学校共87所，其中蛋奶7所;2021年秋季学期，花坪关口小学停办，长梁火龙小学9月为蛋奶模式，10月改成供餐模式；业州杉木小学9月改为蛋奶模式。</t>
  </si>
  <si>
    <t>业州合计</t>
  </si>
  <si>
    <t>业州镇鹞子坪小学</t>
  </si>
  <si>
    <t>业州镇猫儿坪小学</t>
  </si>
  <si>
    <t>业州镇黑鱼泉小学</t>
  </si>
  <si>
    <t>业州镇罗家坝小学</t>
  </si>
  <si>
    <t>业州镇奇羊坝小学</t>
  </si>
  <si>
    <t>业州镇金银店小学</t>
  </si>
  <si>
    <t>业州镇安乐井第一小学</t>
  </si>
  <si>
    <t>业州镇石桥湾小学</t>
  </si>
  <si>
    <t>业州镇七里坪小学</t>
  </si>
  <si>
    <t>业州镇当阳坝小学</t>
  </si>
  <si>
    <t>业州镇柳树坦小学</t>
  </si>
  <si>
    <t>业州镇杉木小学</t>
  </si>
  <si>
    <t>9月改为蛋奶模式</t>
  </si>
  <si>
    <t>业州镇七里坪中学</t>
  </si>
  <si>
    <t>业州镇大堰中学</t>
  </si>
  <si>
    <t xml:space="preserve"> </t>
  </si>
  <si>
    <t>业州镇茶园沟小学</t>
  </si>
  <si>
    <t>业州镇民族小学</t>
  </si>
  <si>
    <t>长梁合计</t>
  </si>
  <si>
    <t>长梁镇长梁初级中学</t>
  </si>
  <si>
    <t>长梁镇龙潭中心小学</t>
  </si>
  <si>
    <t>长梁镇三宝中心小学</t>
  </si>
  <si>
    <t>长梁镇天生民族中小学</t>
  </si>
  <si>
    <t>长梁镇三溪希望小学</t>
  </si>
  <si>
    <t>长梁镇茶园中心小学</t>
  </si>
  <si>
    <t>2021.3月改蛋奶</t>
  </si>
  <si>
    <t>长梁镇桂花小学</t>
  </si>
  <si>
    <t>长梁镇白云中心小学</t>
  </si>
  <si>
    <t>长梁镇广龙中心小学</t>
  </si>
  <si>
    <t>长梁镇民族小学</t>
  </si>
  <si>
    <t>长梁镇火龙小学</t>
  </si>
  <si>
    <t>10月改为供餐模式</t>
  </si>
  <si>
    <t>长梁镇下坝中心小学</t>
  </si>
  <si>
    <t>2021.3月改食堂供餐</t>
  </si>
  <si>
    <t>长梁镇同心小学</t>
  </si>
  <si>
    <t>茅田合计</t>
  </si>
  <si>
    <t>茅田民族初级中学</t>
  </si>
  <si>
    <t>茅田乡茅田小学</t>
  </si>
  <si>
    <t>茅田乡三岔沟小学</t>
  </si>
  <si>
    <t>茅田乡太和小学</t>
  </si>
  <si>
    <t>茅田乡封竹小学</t>
  </si>
  <si>
    <t>龙坪合计</t>
  </si>
  <si>
    <t>龙坪乡龙潭坪初级中学</t>
  </si>
  <si>
    <t>龙坪民族小学</t>
  </si>
  <si>
    <t>龙坪乡申酉坪中心小学</t>
  </si>
  <si>
    <t>龙坪乡楂树坪中心小学</t>
  </si>
  <si>
    <t>高坪合计</t>
  </si>
  <si>
    <t>汇富民族希望小学</t>
  </si>
  <si>
    <t>高坪镇高坪初级中学</t>
  </si>
  <si>
    <t>高坪镇望坪初级中学</t>
  </si>
  <si>
    <t>高坪镇望坪希望小学</t>
  </si>
  <si>
    <t>高坪镇石垭子小学</t>
  </si>
  <si>
    <t>高坪镇明德小学</t>
  </si>
  <si>
    <t>高坪镇青花小学</t>
  </si>
  <si>
    <t>高坪镇高坪小学</t>
  </si>
  <si>
    <t>高坪镇麻扎坪小学</t>
  </si>
  <si>
    <t>三里合计</t>
  </si>
  <si>
    <t>三里民族初级中学</t>
  </si>
  <si>
    <t>三里乡民族小学</t>
  </si>
  <si>
    <t>三里乡新华小学</t>
  </si>
  <si>
    <t>三里乡二龙小学</t>
  </si>
  <si>
    <t>三里乡农科小学</t>
  </si>
  <si>
    <t>三里蟠龙民族小学</t>
  </si>
  <si>
    <t>三里乡槐坦中心小学</t>
  </si>
  <si>
    <t>三里乡大兴小学</t>
  </si>
  <si>
    <t>红岩合计</t>
  </si>
  <si>
    <t>红岩寺镇中学</t>
  </si>
  <si>
    <t>红岩寺镇民族小学</t>
  </si>
  <si>
    <t>红岩寺镇落水洞小学</t>
  </si>
  <si>
    <t>花坪合计</t>
  </si>
  <si>
    <t>花坪民族初级中学</t>
  </si>
  <si>
    <t>花坪民族小学</t>
  </si>
  <si>
    <t>花坪镇李家坪小学</t>
  </si>
  <si>
    <t>花坪镇大坪小学</t>
  </si>
  <si>
    <t>花坪镇大石板小学</t>
  </si>
  <si>
    <t>花坪镇罗三湾小学</t>
  </si>
  <si>
    <t>花坪镇冷竹小学</t>
  </si>
  <si>
    <t>花坪镇唐坪小学</t>
  </si>
  <si>
    <t>花坪镇石马小学</t>
  </si>
  <si>
    <t>花坪镇关口小学</t>
  </si>
  <si>
    <t>9月停办</t>
  </si>
  <si>
    <t>花坪镇金盆小学</t>
  </si>
  <si>
    <t>景阳合计</t>
  </si>
  <si>
    <t>景阳镇清江初级中学</t>
  </si>
  <si>
    <t>景阳镇粟谷坝小学</t>
  </si>
  <si>
    <t>景阳镇孙家坪小学</t>
  </si>
  <si>
    <t>景阳镇凤凰观小学</t>
  </si>
  <si>
    <t>景阳镇民族小学</t>
  </si>
  <si>
    <t>官店合计</t>
  </si>
  <si>
    <t>官店民族初级中学</t>
  </si>
  <si>
    <t>官店镇初级中学</t>
  </si>
  <si>
    <t>官店镇战场中心小学</t>
  </si>
  <si>
    <t>官店镇摩峰中心小学</t>
  </si>
  <si>
    <t>官店镇红沙中心小学</t>
  </si>
  <si>
    <t>官店镇熊母中心小学</t>
  </si>
  <si>
    <t>官店镇车营中心小学</t>
  </si>
  <si>
    <t>官店镇竹元中心小学</t>
  </si>
  <si>
    <t>官店镇鱼精中心小学</t>
  </si>
  <si>
    <t>官店镇原岭中心小学</t>
  </si>
  <si>
    <t>官店镇民族小学</t>
  </si>
  <si>
    <t>官店镇刘家包中心小学</t>
  </si>
  <si>
    <t>建始县特殊教育学校</t>
  </si>
  <si>
    <t>建始县2021年1月农村义务教育学生营养改善计划                    资 金 分 配 表</t>
  </si>
  <si>
    <t xml:space="preserve">  填报单位：建始县学校后勤管理办公室</t>
  </si>
  <si>
    <t>填表时间： 2021年3月1日  单位：人、元</t>
  </si>
  <si>
    <t>乡   镇</t>
  </si>
  <si>
    <t>在校在籍      学生数</t>
  </si>
  <si>
    <t>蛋奶模式     资金</t>
  </si>
  <si>
    <t>食堂供餐     资金</t>
  </si>
  <si>
    <t>应发放资金</t>
  </si>
  <si>
    <t>全县合计</t>
  </si>
  <si>
    <t>业州镇小计</t>
  </si>
  <si>
    <t>业州镇</t>
  </si>
  <si>
    <t>长梁乡小计</t>
  </si>
  <si>
    <t>长梁乡</t>
  </si>
  <si>
    <t>茅田乡小计</t>
  </si>
  <si>
    <t>茅田乡</t>
  </si>
  <si>
    <t>龙坪乡小计</t>
  </si>
  <si>
    <t>龙坪乡</t>
  </si>
  <si>
    <t>高坪镇小计</t>
  </si>
  <si>
    <t>高坪镇</t>
  </si>
  <si>
    <t>三里乡小计</t>
  </si>
  <si>
    <t>三里乡</t>
  </si>
  <si>
    <t>红岩镇小计</t>
  </si>
  <si>
    <t>红岩寺镇</t>
  </si>
  <si>
    <t>花坪镇小计</t>
  </si>
  <si>
    <t>花坪镇</t>
  </si>
  <si>
    <t>景阳镇小计</t>
  </si>
  <si>
    <t>景阳镇</t>
  </si>
  <si>
    <t>官店镇小计</t>
  </si>
  <si>
    <t>官店镇</t>
  </si>
  <si>
    <t>县直</t>
  </si>
  <si>
    <t xml:space="preserve">          制表审核：         后勤办主任：            分管领导：</t>
  </si>
  <si>
    <t>2021年  3月 1日</t>
  </si>
  <si>
    <t>建始县2021年3月农村义务教育学生营养改善计划                    资 金 分 配 表</t>
  </si>
  <si>
    <t>填表时间： 2021年4月14日  单位：人、元</t>
  </si>
  <si>
    <t>长梁镇</t>
  </si>
  <si>
    <t>2021年  4月 14 日</t>
  </si>
  <si>
    <t>建始县2021年4月农村义务教育学生营养改善计划                    资 金 分 配 表</t>
  </si>
  <si>
    <t>填表时间： 2021年5月11日  单位：人、元</t>
  </si>
  <si>
    <t>2021年  5月 11日</t>
  </si>
  <si>
    <t>建始县2021年5月农村义务教育学生营养改善计划                    资 金 分 配 表</t>
  </si>
  <si>
    <t>填表时间： 2021年6月11日  单位：人、元</t>
  </si>
  <si>
    <t>2021年  6月 11日</t>
  </si>
  <si>
    <t>建始县2021年6月农村义务教育学生营养改善计划                    资 金 分 配 表</t>
  </si>
  <si>
    <t>填表时间： 2021年7月8日  单位：人、元</t>
  </si>
  <si>
    <t>长梁镇小计</t>
  </si>
  <si>
    <t>红岩寺镇小计</t>
  </si>
  <si>
    <t>2021年  7月 8日</t>
  </si>
  <si>
    <t>建始县2021年7月农村义务教育学生营养改善计划                    资 金 分 配 表</t>
  </si>
  <si>
    <t>填表时间： 2021年7月15日  单位：人、元</t>
  </si>
  <si>
    <t>2021年  7月 15日</t>
  </si>
  <si>
    <t>建始县2021年9月农村义务教育学生营养改善计划                    资 金 分 配 表</t>
  </si>
  <si>
    <t>填表时间： 2021年10月13日  单位：人、元</t>
  </si>
  <si>
    <t>建始县2021年10月农村义务教育学生营养改善计划                    资 金 分 配 表</t>
  </si>
  <si>
    <t>填表时间： 2021年11月15日  单位：人、元</t>
  </si>
  <si>
    <t>建始县2021年11月农村义务教育学生营养改善计划                    资 金 分 配 表</t>
  </si>
  <si>
    <t>填表时间： 2021年12月5日  单位：人、元</t>
  </si>
  <si>
    <t>建始县2021年9月-10月农村义务教育学生营养改善计划提标补差                    资 金 分 配 表</t>
  </si>
  <si>
    <t>蛋奶模式     学校资金</t>
  </si>
  <si>
    <t>食堂供餐     模式学校资金</t>
  </si>
  <si>
    <t>建始县2021年12月农村义务教育学生营养改善计划                    资 金 分 配 表</t>
  </si>
  <si>
    <t>填表时间： 2022年1月7日  单位：人、元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</si>
</sst>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2"/>
      <name val="仿宋"/>
      <family val="3"/>
    </font>
    <font>
      <b/>
      <sz val="16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0"/>
      <color indexed="10"/>
      <name val="仿宋"/>
      <family val="3"/>
    </font>
    <font>
      <b/>
      <sz val="10"/>
      <color indexed="10"/>
      <name val="仿宋"/>
      <family val="3"/>
    </font>
    <font>
      <sz val="12"/>
      <color indexed="10"/>
      <name val="仿宋"/>
      <family val="3"/>
    </font>
    <font>
      <sz val="10"/>
      <name val="宋体"/>
      <family val="0"/>
    </font>
    <font>
      <b/>
      <sz val="10"/>
      <color indexed="3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8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0"/>
      <color rgb="FFFF0000"/>
      <name val="仿宋"/>
      <family val="3"/>
    </font>
    <font>
      <sz val="12"/>
      <color rgb="FFFF0000"/>
      <name val="仿宋"/>
      <family val="3"/>
    </font>
    <font>
      <b/>
      <sz val="12"/>
      <color rgb="FFFF0000"/>
      <name val="仿宋"/>
      <family val="3"/>
    </font>
    <font>
      <b/>
      <sz val="10"/>
      <color rgb="FF0070C0"/>
      <name val="宋体"/>
      <family val="0"/>
    </font>
    <font>
      <sz val="10"/>
      <color rgb="FFFF0000"/>
      <name val="宋体"/>
      <family val="0"/>
    </font>
    <font>
      <sz val="8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0" fontId="18" fillId="3" borderId="0" applyNumberFormat="0" applyBorder="0" applyAlignment="0" applyProtection="0"/>
    <xf numFmtId="0" fontId="23" fillId="2" borderId="5" applyNumberFormat="0" applyAlignment="0" applyProtection="0"/>
    <xf numFmtId="0" fontId="31" fillId="2" borderId="1" applyNumberFormat="0" applyAlignment="0" applyProtection="0"/>
    <xf numFmtId="0" fontId="32" fillId="0" borderId="0">
      <alignment/>
      <protection/>
    </xf>
    <xf numFmtId="0" fontId="28" fillId="8" borderId="6" applyNumberFormat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34" fillId="0" borderId="7" applyNumberFormat="0" applyFill="0" applyAlignment="0" applyProtection="0"/>
    <xf numFmtId="0" fontId="0" fillId="0" borderId="0">
      <alignment/>
      <protection/>
    </xf>
    <xf numFmtId="0" fontId="33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1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/>
    </xf>
    <xf numFmtId="0" fontId="1" fillId="0" borderId="9" xfId="40" applyFont="1" applyFill="1" applyBorder="1" applyAlignment="1" applyProtection="1">
      <alignment horizontal="center" vertical="center" shrinkToFit="1"/>
      <protection locked="0"/>
    </xf>
    <xf numFmtId="0" fontId="1" fillId="0" borderId="9" xfId="66" applyFont="1" applyBorder="1" applyAlignment="1">
      <alignment horizontal="left" vertical="center"/>
      <protection/>
    </xf>
    <xf numFmtId="0" fontId="7" fillId="0" borderId="9" xfId="65" applyFont="1" applyBorder="1" applyAlignment="1">
      <alignment horizontal="center" vertical="center"/>
      <protection/>
    </xf>
    <xf numFmtId="0" fontId="1" fillId="0" borderId="9" xfId="66" applyFont="1" applyFill="1" applyBorder="1" applyAlignment="1">
      <alignment horizontal="left" vertical="center"/>
      <protection/>
    </xf>
    <xf numFmtId="176" fontId="7" fillId="0" borderId="9" xfId="65" applyNumberFormat="1" applyFont="1" applyBorder="1" applyAlignment="1">
      <alignment horizontal="center" vertical="center"/>
      <protection/>
    </xf>
    <xf numFmtId="0" fontId="5" fillId="19" borderId="9" xfId="40" applyNumberFormat="1" applyFont="1" applyFill="1" applyBorder="1" applyAlignment="1" applyProtection="1">
      <alignment vertical="center" shrinkToFit="1"/>
      <protection locked="0"/>
    </xf>
    <xf numFmtId="0" fontId="3" fillId="19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" fillId="0" borderId="9" xfId="65" applyFont="1" applyBorder="1" applyAlignment="1">
      <alignment horizontal="center" vertical="center"/>
      <protection/>
    </xf>
    <xf numFmtId="0" fontId="5" fillId="19" borderId="9" xfId="40" applyFont="1" applyFill="1" applyBorder="1" applyAlignment="1" applyProtection="1">
      <alignment vertical="center" shrinkToFit="1"/>
      <protection locked="0"/>
    </xf>
    <xf numFmtId="0" fontId="3" fillId="19" borderId="9" xfId="65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 applyProtection="1">
      <alignment horizontal="center" vertical="center" shrinkToFit="1"/>
      <protection locked="0"/>
    </xf>
    <xf numFmtId="0" fontId="1" fillId="0" borderId="11" xfId="40" applyFont="1" applyFill="1" applyBorder="1" applyAlignment="1" applyProtection="1">
      <alignment horizontal="center" vertical="center" shrinkToFit="1"/>
      <protection locked="0"/>
    </xf>
    <xf numFmtId="0" fontId="1" fillId="0" borderId="9" xfId="65" applyFont="1" applyFill="1" applyBorder="1" applyAlignment="1" applyProtection="1">
      <alignment horizontal="center" vertical="center" shrinkToFit="1"/>
      <protection locked="0"/>
    </xf>
    <xf numFmtId="0" fontId="5" fillId="19" borderId="9" xfId="65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Fill="1" applyAlignment="1">
      <alignment vertical="center"/>
    </xf>
    <xf numFmtId="0" fontId="3" fillId="19" borderId="9" xfId="65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65" applyFont="1" applyFill="1" applyBorder="1" applyAlignment="1">
      <alignment horizontal="center" vertical="center"/>
      <protection/>
    </xf>
    <xf numFmtId="0" fontId="3" fillId="19" borderId="9" xfId="65" applyFont="1" applyFill="1" applyBorder="1" applyAlignment="1" applyProtection="1">
      <alignment horizontal="center" vertical="center" shrinkToFit="1"/>
      <protection locked="0"/>
    </xf>
    <xf numFmtId="0" fontId="36" fillId="0" borderId="9" xfId="65" applyFont="1" applyBorder="1" applyAlignment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center" wrapText="1" shrinkToFit="1"/>
      <protection locked="0"/>
    </xf>
    <xf numFmtId="0" fontId="5" fillId="19" borderId="9" xfId="45" applyFont="1" applyFill="1" applyBorder="1" applyAlignment="1" applyProtection="1">
      <alignment horizontal="center" vertical="center" shrinkToFit="1"/>
      <protection locked="0"/>
    </xf>
    <xf numFmtId="0" fontId="5" fillId="19" borderId="9" xfId="45" applyFont="1" applyFill="1" applyBorder="1" applyAlignment="1" applyProtection="1">
      <alignment vertical="center" shrinkToFit="1"/>
      <protection locked="0"/>
    </xf>
    <xf numFmtId="0" fontId="8" fillId="19" borderId="9" xfId="65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 applyProtection="1">
      <alignment horizontal="center" vertical="center" shrinkToFit="1"/>
      <protection locked="0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45" applyFont="1" applyFill="1" applyAlignment="1" applyProtection="1">
      <alignment horizontal="left" vertical="center" shrinkToFit="1"/>
      <protection locked="0"/>
    </xf>
    <xf numFmtId="0" fontId="1" fillId="0" borderId="0" xfId="45" applyFont="1" applyFill="1" applyAlignment="1" applyProtection="1">
      <alignment horizontal="center" vertical="center" shrinkToFit="1"/>
      <protection locked="0"/>
    </xf>
    <xf numFmtId="3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0" borderId="9" xfId="0" applyFont="1" applyFill="1" applyBorder="1" applyAlignment="1">
      <alignment horizontal="center" vertical="center"/>
    </xf>
    <xf numFmtId="0" fontId="7" fillId="0" borderId="9" xfId="65" applyNumberFormat="1" applyFont="1" applyBorder="1" applyAlignment="1">
      <alignment horizontal="center" vertical="center"/>
      <protection/>
    </xf>
    <xf numFmtId="0" fontId="5" fillId="19" borderId="9" xfId="45" applyFont="1" applyFill="1" applyBorder="1" applyAlignment="1" applyProtection="1">
      <alignment horizontal="left" vertical="center" shrinkToFit="1"/>
      <protection locked="0"/>
    </xf>
    <xf numFmtId="3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6" fillId="0" borderId="9" xfId="65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19" borderId="12" xfId="0" applyFont="1" applyFill="1" applyBorder="1" applyAlignment="1">
      <alignment vertical="center"/>
    </xf>
    <xf numFmtId="0" fontId="5" fillId="19" borderId="13" xfId="0" applyFont="1" applyFill="1" applyBorder="1" applyAlignment="1">
      <alignment vertical="center"/>
    </xf>
    <xf numFmtId="0" fontId="1" fillId="0" borderId="9" xfId="40" applyFont="1" applyFill="1" applyBorder="1" applyAlignment="1" applyProtection="1">
      <alignment vertical="center" shrinkToFit="1"/>
      <protection locked="0"/>
    </xf>
    <xf numFmtId="0" fontId="1" fillId="0" borderId="10" xfId="40" applyFont="1" applyFill="1" applyBorder="1" applyAlignment="1" applyProtection="1">
      <alignment vertical="center" shrinkToFit="1"/>
      <protection locked="0"/>
    </xf>
    <xf numFmtId="0" fontId="1" fillId="0" borderId="11" xfId="40" applyFont="1" applyFill="1" applyBorder="1" applyAlignment="1" applyProtection="1">
      <alignment vertical="center" shrinkToFit="1"/>
      <protection locked="0"/>
    </xf>
    <xf numFmtId="0" fontId="1" fillId="0" borderId="9" xfId="65" applyFont="1" applyFill="1" applyBorder="1" applyAlignment="1" applyProtection="1">
      <alignment vertical="center" shrinkToFit="1"/>
      <protection locked="0"/>
    </xf>
    <xf numFmtId="0" fontId="5" fillId="0" borderId="0" xfId="45" applyFont="1" applyFill="1" applyBorder="1" applyAlignment="1" applyProtection="1">
      <alignment vertical="center" shrinkToFit="1"/>
      <protection locked="0"/>
    </xf>
    <xf numFmtId="0" fontId="1" fillId="0" borderId="0" xfId="45" applyFont="1" applyFill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 shrinkToFit="1"/>
    </xf>
    <xf numFmtId="0" fontId="40" fillId="0" borderId="0" xfId="0" applyFont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 shrinkToFit="1"/>
    </xf>
    <xf numFmtId="0" fontId="10" fillId="21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20" borderId="0" xfId="0" applyFill="1" applyAlignment="1">
      <alignment horizontal="center" vertical="center" wrapText="1" shrinkToFit="1"/>
    </xf>
    <xf numFmtId="0" fontId="0" fillId="22" borderId="0" xfId="0" applyFill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vertical="center" wrapText="1" shrinkToFit="1"/>
    </xf>
    <xf numFmtId="0" fontId="10" fillId="0" borderId="15" xfId="0" applyFont="1" applyFill="1" applyBorder="1" applyAlignment="1">
      <alignment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9" xfId="0" applyFont="1" applyFill="1" applyBorder="1" applyAlignment="1">
      <alignment horizontal="center" vertical="center" wrapText="1" shrinkToFit="1"/>
    </xf>
    <xf numFmtId="0" fontId="41" fillId="0" borderId="9" xfId="0" applyFont="1" applyFill="1" applyBorder="1" applyAlignment="1">
      <alignment horizontal="center" vertical="center" wrapText="1" shrinkToFit="1"/>
    </xf>
    <xf numFmtId="0" fontId="39" fillId="0" borderId="9" xfId="0" applyFont="1" applyBorder="1" applyAlignment="1">
      <alignment horizontal="center" vertical="center" wrapText="1" shrinkToFit="1"/>
    </xf>
    <xf numFmtId="0" fontId="40" fillId="19" borderId="13" xfId="0" applyFont="1" applyFill="1" applyBorder="1" applyAlignment="1">
      <alignment horizontal="center" vertical="center" wrapText="1" shrinkToFit="1"/>
    </xf>
    <xf numFmtId="0" fontId="40" fillId="20" borderId="9" xfId="0" applyFont="1" applyFill="1" applyBorder="1" applyAlignment="1">
      <alignment horizontal="center" vertical="center" wrapText="1" shrinkToFit="1"/>
    </xf>
    <xf numFmtId="0" fontId="40" fillId="19" borderId="9" xfId="0" applyFont="1" applyFill="1" applyBorder="1" applyAlignment="1">
      <alignment horizontal="center" vertical="center" wrapText="1" shrinkToFit="1"/>
    </xf>
    <xf numFmtId="0" fontId="4" fillId="0" borderId="9" xfId="66" applyFont="1" applyBorder="1" applyAlignment="1">
      <alignment horizontal="left" vertical="center"/>
      <protection/>
    </xf>
    <xf numFmtId="0" fontId="10" fillId="0" borderId="9" xfId="0" applyFont="1" applyFill="1" applyBorder="1" applyAlignment="1">
      <alignment horizontal="center" vertical="center" wrapText="1" shrinkToFit="1"/>
    </xf>
    <xf numFmtId="0" fontId="4" fillId="21" borderId="9" xfId="66" applyFont="1" applyFill="1" applyBorder="1" applyAlignment="1">
      <alignment horizontal="left" vertical="center"/>
      <protection/>
    </xf>
    <xf numFmtId="0" fontId="10" fillId="21" borderId="9" xfId="0" applyFont="1" applyFill="1" applyBorder="1" applyAlignment="1">
      <alignment horizontal="center" vertical="center" wrapText="1" shrinkToFit="1"/>
    </xf>
    <xf numFmtId="0" fontId="4" fillId="0" borderId="9" xfId="66" applyFont="1" applyFill="1" applyBorder="1" applyAlignment="1">
      <alignment horizontal="left" vertical="center"/>
      <protection/>
    </xf>
    <xf numFmtId="0" fontId="4" fillId="0" borderId="9" xfId="0" applyFont="1" applyFill="1" applyBorder="1" applyAlignment="1">
      <alignment horizontal="left" vertical="center"/>
    </xf>
    <xf numFmtId="0" fontId="4" fillId="21" borderId="9" xfId="0" applyFont="1" applyFill="1" applyBorder="1" applyAlignment="1">
      <alignment horizontal="left" vertical="center"/>
    </xf>
    <xf numFmtId="0" fontId="40" fillId="21" borderId="9" xfId="0" applyFont="1" applyFill="1" applyBorder="1" applyAlignment="1">
      <alignment horizontal="center" vertical="center" wrapText="1" shrinkToFit="1"/>
    </xf>
    <xf numFmtId="0" fontId="40" fillId="0" borderId="9" xfId="0" applyFont="1" applyFill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shrinkToFit="1"/>
    </xf>
    <xf numFmtId="0" fontId="13" fillId="20" borderId="14" xfId="0" applyFont="1" applyFill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20" borderId="9" xfId="0" applyFont="1" applyFill="1" applyBorder="1" applyAlignment="1">
      <alignment horizontal="center" vertical="center" wrapText="1" shrinkToFit="1"/>
    </xf>
    <xf numFmtId="0" fontId="39" fillId="20" borderId="9" xfId="0" applyFont="1" applyFill="1" applyBorder="1" applyAlignment="1">
      <alignment horizontal="center" vertical="center" wrapText="1" shrinkToFit="1"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21" borderId="9" xfId="65" applyFont="1" applyFill="1" applyBorder="1" applyAlignment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 wrapText="1" shrinkToFit="1"/>
    </xf>
    <xf numFmtId="0" fontId="13" fillId="22" borderId="14" xfId="0" applyFont="1" applyFill="1" applyBorder="1" applyAlignment="1">
      <alignment horizontal="center" vertical="center" wrapText="1" shrinkToFit="1"/>
    </xf>
    <xf numFmtId="0" fontId="10" fillId="22" borderId="12" xfId="0" applyFont="1" applyFill="1" applyBorder="1" applyAlignment="1">
      <alignment horizontal="center" vertical="center" wrapText="1" shrinkToFit="1"/>
    </xf>
    <xf numFmtId="0" fontId="10" fillId="22" borderId="19" xfId="0" applyFont="1" applyFill="1" applyBorder="1" applyAlignment="1">
      <alignment horizontal="center" vertical="center" wrapText="1" shrinkToFit="1"/>
    </xf>
    <xf numFmtId="0" fontId="10" fillId="22" borderId="13" xfId="0" applyFont="1" applyFill="1" applyBorder="1" applyAlignment="1">
      <alignment horizontal="center" vertical="center" wrapText="1" shrinkToFit="1"/>
    </xf>
    <xf numFmtId="0" fontId="10" fillId="22" borderId="9" xfId="0" applyFont="1" applyFill="1" applyBorder="1" applyAlignment="1">
      <alignment horizontal="center" vertical="center" wrapText="1" shrinkToFit="1"/>
    </xf>
    <xf numFmtId="0" fontId="39" fillId="22" borderId="9" xfId="0" applyFont="1" applyFill="1" applyBorder="1" applyAlignment="1">
      <alignment horizontal="center" vertical="center" wrapText="1" shrinkToFit="1"/>
    </xf>
    <xf numFmtId="0" fontId="40" fillId="22" borderId="9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 shrinkToFit="1"/>
    </xf>
    <xf numFmtId="0" fontId="39" fillId="0" borderId="9" xfId="0" applyFont="1" applyBorder="1" applyAlignment="1">
      <alignment horizontal="center" vertical="center" wrapText="1" shrinkToFit="1"/>
    </xf>
    <xf numFmtId="0" fontId="40" fillId="19" borderId="9" xfId="0" applyFont="1" applyFill="1" applyBorder="1" applyAlignment="1">
      <alignment horizontal="center" vertical="center" wrapText="1" shrinkToFit="1"/>
    </xf>
    <xf numFmtId="0" fontId="40" fillId="0" borderId="9" xfId="0" applyFont="1" applyBorder="1" applyAlignment="1">
      <alignment horizontal="center" vertical="center" wrapText="1" shrinkToFit="1"/>
    </xf>
    <xf numFmtId="0" fontId="7" fillId="0" borderId="9" xfId="65" applyFont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center" vertical="center" wrapText="1" shrinkToFit="1"/>
    </xf>
    <xf numFmtId="0" fontId="41" fillId="21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 applyProtection="1">
      <alignment horizontal="left" vertical="center" wrapText="1" shrinkToFit="1"/>
      <protection locked="0"/>
    </xf>
    <xf numFmtId="0" fontId="10" fillId="19" borderId="9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食品实用统计表（县勤办含分校）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常规_附表3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tabSelected="1" workbookViewId="0" topLeftCell="A1">
      <pane xSplit="6" ySplit="4" topLeftCell="G5" activePane="bottomRight" state="frozen"/>
      <selection pane="bottomRight" activeCell="M4" sqref="M4:N4"/>
    </sheetView>
  </sheetViews>
  <sheetFormatPr defaultColWidth="9.00390625" defaultRowHeight="14.25"/>
  <cols>
    <col min="1" max="1" width="22.50390625" style="73" customWidth="1"/>
    <col min="2" max="2" width="4.00390625" style="73" customWidth="1"/>
    <col min="3" max="3" width="3.125" style="73" customWidth="1"/>
    <col min="4" max="4" width="4.25390625" style="73" customWidth="1"/>
    <col min="5" max="6" width="3.50390625" style="73" customWidth="1"/>
    <col min="7" max="7" width="15.00390625" style="73" customWidth="1"/>
    <col min="8" max="8" width="9.00390625" style="73" hidden="1" customWidth="1"/>
    <col min="9" max="10" width="10.25390625" style="73" hidden="1" customWidth="1"/>
    <col min="11" max="11" width="3.625" style="73" customWidth="1"/>
    <col min="12" max="13" width="9.00390625" style="73" customWidth="1"/>
    <col min="14" max="14" width="12.50390625" style="73" customWidth="1"/>
    <col min="15" max="15" width="17.125" style="73" customWidth="1"/>
    <col min="16" max="18" width="8.75390625" style="73" customWidth="1"/>
    <col min="19" max="20" width="4.375" style="73" customWidth="1"/>
    <col min="21" max="21" width="5.875" style="73" customWidth="1"/>
    <col min="22" max="23" width="7.125" style="73" customWidth="1"/>
    <col min="24" max="24" width="6.75390625" style="74" customWidth="1"/>
    <col min="25" max="26" width="6.50390625" style="73" customWidth="1"/>
    <col min="27" max="35" width="9.00390625" style="73" customWidth="1"/>
    <col min="36" max="36" width="5.25390625" style="73" customWidth="1"/>
    <col min="37" max="37" width="10.00390625" style="73" customWidth="1"/>
    <col min="38" max="38" width="9.00390625" style="75" customWidth="1"/>
    <col min="39" max="39" width="9.00390625" style="73" customWidth="1"/>
    <col min="40" max="40" width="12.00390625" style="73" customWidth="1"/>
    <col min="41" max="42" width="9.00390625" style="73" customWidth="1"/>
    <col min="43" max="43" width="11.00390625" style="73" customWidth="1"/>
    <col min="44" max="44" width="10.125" style="73" customWidth="1"/>
    <col min="45" max="45" width="9.00390625" style="73" customWidth="1"/>
    <col min="46" max="46" width="10.75390625" style="73" customWidth="1"/>
    <col min="47" max="49" width="9.00390625" style="73" customWidth="1"/>
    <col min="50" max="50" width="12.00390625" style="73" customWidth="1"/>
    <col min="51" max="51" width="11.125" style="73" customWidth="1"/>
    <col min="52" max="52" width="13.375" style="73" customWidth="1"/>
    <col min="53" max="54" width="9.00390625" style="73" customWidth="1"/>
    <col min="55" max="55" width="13.75390625" style="73" customWidth="1"/>
    <col min="56" max="16384" width="9.00390625" style="73" customWidth="1"/>
  </cols>
  <sheetData>
    <row r="1" spans="1:51" s="67" customFormat="1" ht="18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102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110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120"/>
      <c r="AX1" s="120"/>
      <c r="AY1" s="121"/>
    </row>
    <row r="2" spans="1:53" s="68" customFormat="1" ht="27" customHeight="1">
      <c r="A2" s="77" t="s">
        <v>0</v>
      </c>
      <c r="B2" s="78" t="s">
        <v>1</v>
      </c>
      <c r="C2" s="79"/>
      <c r="D2" s="79"/>
      <c r="E2" s="79"/>
      <c r="F2" s="79"/>
      <c r="G2" s="79" t="s">
        <v>2</v>
      </c>
      <c r="H2" s="78" t="s">
        <v>3</v>
      </c>
      <c r="I2" s="79"/>
      <c r="J2" s="79"/>
      <c r="K2" s="100"/>
      <c r="L2" s="83" t="s">
        <v>4</v>
      </c>
      <c r="M2" s="83"/>
      <c r="N2" s="83"/>
      <c r="O2" s="83" t="s">
        <v>5</v>
      </c>
      <c r="P2" s="101" t="s">
        <v>6</v>
      </c>
      <c r="Q2" s="103"/>
      <c r="R2" s="104"/>
      <c r="S2" s="101" t="s">
        <v>7</v>
      </c>
      <c r="T2" s="103"/>
      <c r="U2" s="101" t="s">
        <v>8</v>
      </c>
      <c r="V2" s="103"/>
      <c r="W2" s="104"/>
      <c r="X2" s="101" t="s">
        <v>9</v>
      </c>
      <c r="Y2" s="103"/>
      <c r="Z2" s="104"/>
      <c r="AA2" s="101" t="s">
        <v>10</v>
      </c>
      <c r="AB2" s="103"/>
      <c r="AC2" s="104"/>
      <c r="AD2" s="101" t="s">
        <v>11</v>
      </c>
      <c r="AE2" s="103"/>
      <c r="AF2" s="104"/>
      <c r="AG2" s="101" t="s">
        <v>12</v>
      </c>
      <c r="AH2" s="103"/>
      <c r="AI2" s="104"/>
      <c r="AJ2" s="83" t="s">
        <v>13</v>
      </c>
      <c r="AK2" s="83"/>
      <c r="AL2" s="111" t="s">
        <v>14</v>
      </c>
      <c r="AM2" s="112"/>
      <c r="AN2" s="113"/>
      <c r="AO2" s="117" t="s">
        <v>15</v>
      </c>
      <c r="AP2" s="118"/>
      <c r="AQ2" s="119"/>
      <c r="AR2" s="117" t="s">
        <v>16</v>
      </c>
      <c r="AS2" s="118"/>
      <c r="AT2" s="118"/>
      <c r="AU2" s="117" t="s">
        <v>17</v>
      </c>
      <c r="AV2" s="119"/>
      <c r="AW2" s="122" t="s">
        <v>18</v>
      </c>
      <c r="AX2" s="122"/>
      <c r="AY2" s="122"/>
      <c r="AZ2" s="123" t="s">
        <v>19</v>
      </c>
      <c r="BA2" s="123"/>
    </row>
    <row r="3" spans="1:53" s="68" customFormat="1" ht="51" customHeight="1">
      <c r="A3" s="80"/>
      <c r="B3" s="81" t="s">
        <v>20</v>
      </c>
      <c r="C3" s="82" t="s">
        <v>21</v>
      </c>
      <c r="D3" s="82" t="s">
        <v>22</v>
      </c>
      <c r="E3" s="82" t="s">
        <v>23</v>
      </c>
      <c r="F3" s="82" t="s">
        <v>24</v>
      </c>
      <c r="H3" s="83" t="s">
        <v>25</v>
      </c>
      <c r="I3" s="83" t="s">
        <v>26</v>
      </c>
      <c r="J3" s="83"/>
      <c r="K3" s="83" t="s">
        <v>27</v>
      </c>
      <c r="L3" s="83" t="s">
        <v>25</v>
      </c>
      <c r="M3" s="83" t="s">
        <v>28</v>
      </c>
      <c r="N3" s="83" t="s">
        <v>29</v>
      </c>
      <c r="O3" s="83"/>
      <c r="P3" s="83" t="s">
        <v>30</v>
      </c>
      <c r="Q3" s="83" t="s">
        <v>31</v>
      </c>
      <c r="R3" s="83" t="s">
        <v>32</v>
      </c>
      <c r="S3" s="83" t="s">
        <v>30</v>
      </c>
      <c r="T3" s="83" t="s">
        <v>31</v>
      </c>
      <c r="U3" s="83" t="s">
        <v>30</v>
      </c>
      <c r="V3" s="83" t="s">
        <v>31</v>
      </c>
      <c r="W3" s="83" t="s">
        <v>32</v>
      </c>
      <c r="X3" s="105" t="s">
        <v>30</v>
      </c>
      <c r="Y3" s="83" t="s">
        <v>31</v>
      </c>
      <c r="Z3" s="83" t="s">
        <v>32</v>
      </c>
      <c r="AA3" s="92" t="s">
        <v>30</v>
      </c>
      <c r="AB3" s="83" t="s">
        <v>31</v>
      </c>
      <c r="AC3" s="83" t="s">
        <v>32</v>
      </c>
      <c r="AD3" s="83" t="s">
        <v>30</v>
      </c>
      <c r="AE3" s="83" t="s">
        <v>31</v>
      </c>
      <c r="AF3" s="83" t="s">
        <v>32</v>
      </c>
      <c r="AG3" s="83" t="s">
        <v>30</v>
      </c>
      <c r="AH3" s="83" t="s">
        <v>31</v>
      </c>
      <c r="AI3" s="83" t="s">
        <v>32</v>
      </c>
      <c r="AJ3" s="83" t="s">
        <v>30</v>
      </c>
      <c r="AK3" s="83" t="s">
        <v>31</v>
      </c>
      <c r="AL3" s="114" t="s">
        <v>30</v>
      </c>
      <c r="AM3" s="83" t="s">
        <v>31</v>
      </c>
      <c r="AN3" s="83" t="s">
        <v>32</v>
      </c>
      <c r="AO3" s="83" t="s">
        <v>30</v>
      </c>
      <c r="AP3" s="83" t="s">
        <v>31</v>
      </c>
      <c r="AQ3" s="83" t="s">
        <v>32</v>
      </c>
      <c r="AR3" s="83" t="s">
        <v>30</v>
      </c>
      <c r="AS3" s="83" t="s">
        <v>31</v>
      </c>
      <c r="AT3" s="83" t="s">
        <v>32</v>
      </c>
      <c r="AU3" s="83" t="s">
        <v>30</v>
      </c>
      <c r="AV3" s="83" t="s">
        <v>31</v>
      </c>
      <c r="AW3" s="83" t="s">
        <v>30</v>
      </c>
      <c r="AX3" s="83" t="s">
        <v>31</v>
      </c>
      <c r="AY3" s="83" t="s">
        <v>32</v>
      </c>
      <c r="AZ3" s="123" t="s">
        <v>33</v>
      </c>
      <c r="BA3" s="123" t="s">
        <v>34</v>
      </c>
    </row>
    <row r="4" spans="1:53" s="69" customFormat="1" ht="19.5" customHeight="1">
      <c r="A4" s="84"/>
      <c r="B4" s="85">
        <f>SUM(B5:B101)</f>
        <v>87</v>
      </c>
      <c r="C4" s="85">
        <f>SUM(C5:C101)</f>
        <v>15</v>
      </c>
      <c r="D4" s="85">
        <f>SUM(D5:D101)</f>
        <v>72</v>
      </c>
      <c r="E4" s="85">
        <f>SUM(E5:E101)</f>
        <v>80</v>
      </c>
      <c r="F4" s="85">
        <f>SUM(F5:F101)</f>
        <v>7</v>
      </c>
      <c r="G4" s="86" t="s">
        <v>35</v>
      </c>
      <c r="H4" s="87">
        <f>I4+J4+K4</f>
        <v>0</v>
      </c>
      <c r="I4" s="87"/>
      <c r="J4" s="87"/>
      <c r="K4" s="87"/>
      <c r="L4" s="87">
        <f>M4+N4</f>
        <v>23786690</v>
      </c>
      <c r="M4" s="87">
        <f>M5+M22+M36+M42+M47+M57+M66+M70+M82+M88+M101</f>
        <v>11861680</v>
      </c>
      <c r="N4" s="87">
        <f>AM4+AP4+AS4+AV4+AX4</f>
        <v>11925010</v>
      </c>
      <c r="O4" s="87">
        <f>O5+O22+O36+O42+O47+O57+O66+O70+O82+O88+O101</f>
        <v>0</v>
      </c>
      <c r="P4" s="87">
        <f>P5+P22+P36+P42+P47+P57+P66+P70+P82+P88+P101</f>
        <v>30013</v>
      </c>
      <c r="Q4" s="87">
        <f>Q5+Q22+Q36+Q42+Q47+Q57+Q66+Q70+Q82+Q88+Q101</f>
        <v>1405408</v>
      </c>
      <c r="R4" s="87"/>
      <c r="S4" s="87">
        <f>S5+S22+S36+S42+S47+S57+S66+S70+S82+S88+S101</f>
        <v>0</v>
      </c>
      <c r="T4" s="87">
        <f>T5+T22+T36+T42+T47+T57+T66+T70+T82+T88+T101</f>
        <v>0</v>
      </c>
      <c r="U4" s="87">
        <f>U5+U22+U36+U42+U47+U57+U66+U70+U82+U88+U101</f>
        <v>29993</v>
      </c>
      <c r="V4" s="87">
        <f>V5+V22+V36+V42+V47+V57+V66+V70+V82+V88+V101</f>
        <v>2710284</v>
      </c>
      <c r="W4" s="87"/>
      <c r="X4" s="106">
        <f>X5+X22+X36+X42+X47+X57+X66+X70+X82+X88+X101</f>
        <v>30442</v>
      </c>
      <c r="Y4" s="87">
        <f>Y5+Y22+Y36+Y42+Y47+Y57+Y66+Y70+Y82+Y88+Y101</f>
        <v>2601820</v>
      </c>
      <c r="Z4" s="87"/>
      <c r="AA4" s="87">
        <f>AA5+AA22+AA36+AA42+AA47+AA57+AA66+AA70+AA82+AA88+AA101</f>
        <v>29984</v>
      </c>
      <c r="AB4" s="87">
        <f>AB5+AB22+AB36+AB42+AB47+AB57+AB66+AB70+AB82+AB88+AB101</f>
        <v>2286272</v>
      </c>
      <c r="AC4" s="87"/>
      <c r="AD4" s="87">
        <f>AD5+AD22+AD36+AD42+AD47+AD57+AD66+AD70+AD82+AD88+AD101</f>
        <v>29933</v>
      </c>
      <c r="AE4" s="87">
        <f>AE5+AE22+AE36+AE42+AE47+AE57+AE66+AE70+AE82+AE88+AE101</f>
        <v>2306464</v>
      </c>
      <c r="AF4" s="87"/>
      <c r="AG4" s="87">
        <f>AG5+AG22+AG36+AG42+AG47+AG57+AG66+AG70+AG82+AG88+AG101</f>
        <v>27350</v>
      </c>
      <c r="AH4" s="87">
        <f>AH5+AH22+AH36+AH42+AH47+AH57+AH66+AH70+AH82+AH88+AH101</f>
        <v>551432</v>
      </c>
      <c r="AI4" s="87"/>
      <c r="AJ4" s="87"/>
      <c r="AK4" s="87"/>
      <c r="AL4" s="115">
        <f aca="true" t="shared" si="0" ref="AJ4:AU4">AL5+AL22+AL36+AL42+AL47+AL57+AL66+AL70+AL82+AL88+AL101</f>
        <v>29061</v>
      </c>
      <c r="AM4" s="87">
        <f t="shared" si="0"/>
        <v>2499196</v>
      </c>
      <c r="AN4" s="87"/>
      <c r="AO4" s="87">
        <f>AO5+AO22+AO36+AO42+AO47+AO57+AO66+AO70+AO82+AO88+AO101</f>
        <v>29018</v>
      </c>
      <c r="AP4" s="87">
        <f>AP5+AP22+AP36+AP42+AP47+AP57+AP66+AP70+AP82+AP88+AP101</f>
        <v>2447248</v>
      </c>
      <c r="AQ4" s="87"/>
      <c r="AR4" s="87">
        <f>AR5+AR22+AR36+AR42+AR47+AR57+AR66+AR70+AR82+AR88+AR101</f>
        <v>29020</v>
      </c>
      <c r="AS4" s="87">
        <f>AS5+AS22+AS36+AS42+AS47+AS57+AS66+AS70+AS82+AS88+AS101</f>
        <v>3153630</v>
      </c>
      <c r="AT4" s="87"/>
      <c r="AU4" s="87">
        <f>AU5+AU22+AU36+AU42+AU47+AU57+AU66+AU70+AU82+AU88+AU101</f>
        <v>29061</v>
      </c>
      <c r="AV4" s="87">
        <f>AV5+AV22+AV36+AV42+AV47+AV57+AV66+AV70+AV82+AV88+AV101</f>
        <v>627284</v>
      </c>
      <c r="AW4" s="87">
        <f>AW5+AW22+AW36+AW42+AW47+AW57+AW66+AW70+AW82+AW88+AW101</f>
        <v>29014</v>
      </c>
      <c r="AX4" s="87">
        <f>AX5+AX22+AX36+AX42+AX47+AX57+AX66+AX70+AX82+AX88+AX101</f>
        <v>3197652</v>
      </c>
      <c r="AY4" s="124"/>
      <c r="AZ4" s="124"/>
      <c r="BA4" s="124"/>
    </row>
    <row r="5" spans="1:53" s="70" customFormat="1" ht="12">
      <c r="A5" s="88" t="s">
        <v>36</v>
      </c>
      <c r="B5" s="89"/>
      <c r="C5" s="89"/>
      <c r="D5" s="89"/>
      <c r="E5" s="89"/>
      <c r="F5" s="89"/>
      <c r="G5" s="89"/>
      <c r="H5" s="90"/>
      <c r="I5" s="90"/>
      <c r="J5" s="90"/>
      <c r="K5" s="90"/>
      <c r="L5" s="90">
        <f>SUM(L6:L21)</f>
        <v>3571661</v>
      </c>
      <c r="M5" s="90">
        <f>SUM(M6:M21)</f>
        <v>1773068</v>
      </c>
      <c r="N5" s="90">
        <f>SUM(N6:N21)</f>
        <v>1798593</v>
      </c>
      <c r="O5" s="90"/>
      <c r="P5" s="90">
        <f>SUM(P6:P21)</f>
        <v>4472</v>
      </c>
      <c r="Q5" s="90">
        <f>SUM(Q6:Q21)</f>
        <v>214224</v>
      </c>
      <c r="R5" s="90"/>
      <c r="S5" s="90">
        <f>SUM(S6:S21)</f>
        <v>0</v>
      </c>
      <c r="T5" s="90">
        <f>SUM(T6:T21)</f>
        <v>0</v>
      </c>
      <c r="U5" s="90">
        <f>SUM(U6:U21)</f>
        <v>4477</v>
      </c>
      <c r="V5" s="90">
        <f>SUM(V6:V21)</f>
        <v>408860</v>
      </c>
      <c r="W5" s="90"/>
      <c r="X5" s="89">
        <f>SUM(X6:X21)</f>
        <v>4479</v>
      </c>
      <c r="Y5" s="90">
        <f>SUM(Y6:Y21)</f>
        <v>384556</v>
      </c>
      <c r="Z5" s="90"/>
      <c r="AA5" s="90">
        <f>SUM(AA6:AA21)</f>
        <v>4478</v>
      </c>
      <c r="AB5" s="90">
        <f>SUM(AB6:AB21)</f>
        <v>342812</v>
      </c>
      <c r="AC5" s="90"/>
      <c r="AD5" s="90">
        <f>SUM(AD6:AD21)</f>
        <v>4478</v>
      </c>
      <c r="AE5" s="90">
        <f>SUM(AE6:AE21)</f>
        <v>340668</v>
      </c>
      <c r="AF5" s="90"/>
      <c r="AG5" s="90">
        <f>SUM(AG6:AG21)</f>
        <v>3881</v>
      </c>
      <c r="AH5" s="90">
        <f>SUM(AH6:AH21)</f>
        <v>81948</v>
      </c>
      <c r="AI5" s="90"/>
      <c r="AJ5" s="90">
        <f aca="true" t="shared" si="1" ref="AJ5:AU5">SUM(AJ6:AJ21)</f>
        <v>0</v>
      </c>
      <c r="AK5" s="90">
        <f t="shared" si="1"/>
        <v>0</v>
      </c>
      <c r="AL5" s="116">
        <f t="shared" si="1"/>
        <v>4590</v>
      </c>
      <c r="AM5" s="90">
        <f t="shared" si="1"/>
        <v>394300</v>
      </c>
      <c r="AN5" s="90"/>
      <c r="AO5" s="90">
        <f>SUM(AO6:AO21)</f>
        <v>4572</v>
      </c>
      <c r="AP5" s="90">
        <f>SUM(AP6:AP21)</f>
        <v>396103</v>
      </c>
      <c r="AQ5" s="90"/>
      <c r="AR5" s="90">
        <f>SUM(AR6:AR21)</f>
        <v>4574</v>
      </c>
      <c r="AS5" s="90">
        <f>SUM(AS6:AS21)</f>
        <v>496320</v>
      </c>
      <c r="AT5" s="90"/>
      <c r="AU5" s="90">
        <f>SUM(AU6:AU21)</f>
        <v>4590</v>
      </c>
      <c r="AV5" s="90">
        <f>SUM(AV6:AV21)</f>
        <v>99102</v>
      </c>
      <c r="AW5" s="90">
        <f>SUM(AW6:AW21)</f>
        <v>4571</v>
      </c>
      <c r="AX5" s="90">
        <f>SUM(AX6:AX21)</f>
        <v>511870</v>
      </c>
      <c r="AY5" s="125"/>
      <c r="AZ5" s="126">
        <f>SUM(AZ6:AZ21)</f>
        <v>3670763</v>
      </c>
      <c r="BA5" s="126"/>
    </row>
    <row r="6" spans="1:53" s="71" customFormat="1" ht="12">
      <c r="A6" s="91" t="s">
        <v>37</v>
      </c>
      <c r="B6" s="92">
        <v>1</v>
      </c>
      <c r="C6" s="92"/>
      <c r="D6" s="92">
        <v>1</v>
      </c>
      <c r="E6" s="92">
        <v>1</v>
      </c>
      <c r="F6" s="92"/>
      <c r="G6" s="92"/>
      <c r="H6" s="92"/>
      <c r="I6" s="92"/>
      <c r="J6" s="92"/>
      <c r="K6" s="92"/>
      <c r="L6" s="99">
        <f aca="true" t="shared" si="2" ref="L6:L21">M6+N6</f>
        <v>83643</v>
      </c>
      <c r="M6" s="99">
        <f>Q6+T6+V6+Y6+AB6+AE6+AH6</f>
        <v>42596</v>
      </c>
      <c r="N6" s="99">
        <f>AK6+AM6+AP6+AS6+AX6</f>
        <v>41047</v>
      </c>
      <c r="O6" s="92"/>
      <c r="P6" s="92">
        <f>VLOOKUP(A6,'1月'!$B$6:$E$101,2,FALSE)</f>
        <v>107</v>
      </c>
      <c r="Q6" s="92">
        <f>VLOOKUP(A6,'1月'!$B$6:$F$101,5,FALSE)</f>
        <v>5000</v>
      </c>
      <c r="R6" s="92">
        <f>ROUNDUP(Q6/(P6*4),0)</f>
        <v>12</v>
      </c>
      <c r="S6" s="92"/>
      <c r="T6" s="92"/>
      <c r="U6" s="92">
        <f>VLOOKUP(A6,'3月'!$B$6:$F$101,2,FALSE)</f>
        <v>107</v>
      </c>
      <c r="V6" s="92">
        <f>VLOOKUP(A6,'3月'!$B$6:$F$101,5,FALSE)</f>
        <v>9844</v>
      </c>
      <c r="W6" s="92">
        <f>ROUNDUP(V6/(U6*4),0)</f>
        <v>23</v>
      </c>
      <c r="X6" s="105">
        <f>VLOOKUP(A6,'4月'!$B$6:$F$101,2,FALSE)</f>
        <v>107</v>
      </c>
      <c r="Y6" s="92">
        <f>VLOOKUP(A6,'4月'!$B$6:$F$101,5,FALSE)</f>
        <v>9416</v>
      </c>
      <c r="Z6" s="92">
        <f>ROUNDUP(Y6/(X6*4),0)</f>
        <v>22</v>
      </c>
      <c r="AA6" s="92">
        <f>VLOOKUP(A6,'5月'!B6:F101,2,FALSE)</f>
        <v>107</v>
      </c>
      <c r="AB6" s="92">
        <f>VLOOKUP(A6,'5月'!B6:F101,5,FALSE)</f>
        <v>7704</v>
      </c>
      <c r="AC6" s="92">
        <f>ROUNDUP(AB6/(AA6*4),0)</f>
        <v>18</v>
      </c>
      <c r="AD6" s="92">
        <f>VLOOKUP(A6,'6月'!$B$6:$F$101,2,FALSE)</f>
        <v>108</v>
      </c>
      <c r="AE6" s="92">
        <f>VLOOKUP(A6,'6月'!$B$6:$F$101,5,FALSE)</f>
        <v>8640</v>
      </c>
      <c r="AF6" s="92">
        <f>ROUNDUP(AE6/(AD6*4),0)</f>
        <v>20</v>
      </c>
      <c r="AG6" s="92">
        <f>VLOOKUP(A6,'7月'!$B$6:$F$101,2,FALSE)</f>
        <v>108</v>
      </c>
      <c r="AH6" s="92">
        <f>VLOOKUP(A6,'7月'!$B$6:$F$101,5,FALSE)</f>
        <v>1992</v>
      </c>
      <c r="AI6" s="92">
        <f>ROUNDUP(AH6/(AG6*4),0)</f>
        <v>5</v>
      </c>
      <c r="AJ6" s="90"/>
      <c r="AK6" s="92"/>
      <c r="AL6" s="114">
        <f>VLOOKUP(A6,'9月'!$B$6:$F$100,2,FALSE)</f>
        <v>104</v>
      </c>
      <c r="AM6" s="92">
        <f>VLOOKUP(A6,'9月'!$B$6:$F$100,5,FALSE)</f>
        <v>9152</v>
      </c>
      <c r="AN6" s="92">
        <f>ROUNDUP(AM6/(AL6*4),0)</f>
        <v>22</v>
      </c>
      <c r="AO6" s="92">
        <f>VLOOKUP(A6,'10月'!$B$6:$F$100,2,FALSE)</f>
        <v>103</v>
      </c>
      <c r="AP6" s="92">
        <f>VLOOKUP(A6,'10月'!$B$6:$F$100,5,FALSE)</f>
        <v>8720</v>
      </c>
      <c r="AQ6" s="92">
        <f>ROUNDUP(AP6/(AO6*5),0)</f>
        <v>17</v>
      </c>
      <c r="AR6" s="92">
        <f>VLOOKUP(A6,'11月'!$B$6:$F$100,2,FALSE)</f>
        <v>103</v>
      </c>
      <c r="AS6" s="92">
        <f>VLOOKUP(A6,'11月'!$B$6:$F$100,5,FALSE)</f>
        <v>11330</v>
      </c>
      <c r="AT6" s="92">
        <f>ROUNDUP(AS6/(AR6*5),0)</f>
        <v>22</v>
      </c>
      <c r="AU6" s="92">
        <f>VLOOKUP(A6,'11月提标补差'!$B$6:$F$100,2,FALSE)</f>
        <v>104</v>
      </c>
      <c r="AV6" s="92">
        <f>VLOOKUP(A6,'11月提标补差'!$B$6:$F$100,5,FALSE)</f>
        <v>2288</v>
      </c>
      <c r="AW6" s="16">
        <f>VLOOKUP(A6,'12月'!$B$6:$F$100,2,FALSE)</f>
        <v>103</v>
      </c>
      <c r="AX6" s="16">
        <f>VLOOKUP(A6,'12月'!$B$6:$F$100,5,FALSE)</f>
        <v>11845</v>
      </c>
      <c r="AY6" s="127">
        <f>ROUNDUP(AX6/(AW6*5),0)</f>
        <v>23</v>
      </c>
      <c r="AZ6" s="128">
        <f>Q6+V6+Y6+AB6+AE6+AH6+AM6+AP6+AS6+AV6+AX6</f>
        <v>85931</v>
      </c>
      <c r="BA6" s="128">
        <f>R6+W6+Z6+AC6+AF6+AI6+AN6+AQ6+AT6+AY6</f>
        <v>184</v>
      </c>
    </row>
    <row r="7" spans="1:55" s="71" customFormat="1" ht="12">
      <c r="A7" s="91" t="s">
        <v>38</v>
      </c>
      <c r="B7" s="92">
        <v>1</v>
      </c>
      <c r="C7" s="92"/>
      <c r="D7" s="92">
        <v>1</v>
      </c>
      <c r="E7" s="92">
        <v>1</v>
      </c>
      <c r="F7" s="92"/>
      <c r="G7" s="92"/>
      <c r="H7" s="92"/>
      <c r="I7" s="92"/>
      <c r="J7" s="92"/>
      <c r="K7" s="92"/>
      <c r="L7" s="99">
        <f t="shared" si="2"/>
        <v>148496</v>
      </c>
      <c r="M7" s="99">
        <f aca="true" t="shared" si="3" ref="M7:M21">Q7+T7+V7+Y7+AB7+AE7+AH7</f>
        <v>77284</v>
      </c>
      <c r="N7" s="99">
        <f aca="true" t="shared" si="4" ref="N7:N21">AK7+AM7+AP7+AS7+AX7</f>
        <v>71212</v>
      </c>
      <c r="O7" s="92"/>
      <c r="P7" s="92">
        <f>VLOOKUP(A7,'1月'!$B$6:$E$101,2,FALSE)</f>
        <v>193</v>
      </c>
      <c r="Q7" s="92">
        <f>VLOOKUP(A7,'1月'!$B$6:$F$101,5,FALSE)</f>
        <v>9072</v>
      </c>
      <c r="R7" s="92">
        <f aca="true" t="shared" si="5" ref="R7:R38">ROUNDUP(Q7/(P7*4),0)</f>
        <v>12</v>
      </c>
      <c r="S7" s="92"/>
      <c r="T7" s="92"/>
      <c r="U7" s="92">
        <f>VLOOKUP(A7,'3月'!$B$6:$F$101,2,FALSE)</f>
        <v>191</v>
      </c>
      <c r="V7" s="92">
        <f>VLOOKUP(A7,'3月'!$B$6:$F$101,5,FALSE)</f>
        <v>17572</v>
      </c>
      <c r="W7" s="92">
        <f aca="true" t="shared" si="6" ref="W7:W38">ROUNDUP(V7/(U7*4),0)</f>
        <v>23</v>
      </c>
      <c r="X7" s="105">
        <f>VLOOKUP(A7,'4月'!$B$6:$F$101,2,FALSE)</f>
        <v>191</v>
      </c>
      <c r="Y7" s="92">
        <f>VLOOKUP(A7,'4月'!$B$6:$F$101,5,FALSE)</f>
        <v>16808</v>
      </c>
      <c r="Z7" s="92">
        <f aca="true" t="shared" si="7" ref="Z7:Z38">ROUNDUP(Y7/(X7*4),0)</f>
        <v>22</v>
      </c>
      <c r="AA7" s="92">
        <f>VLOOKUP(A7,'5月'!B7:F102,2,FALSE)</f>
        <v>191</v>
      </c>
      <c r="AB7" s="92">
        <f>VLOOKUP(A7,'5月'!B7:F102,5,FALSE)</f>
        <v>14516</v>
      </c>
      <c r="AC7" s="92">
        <f aca="true" t="shared" si="8" ref="AC7:AC38">ROUNDUP(AB7/(AA7*4),0)</f>
        <v>19</v>
      </c>
      <c r="AD7" s="92">
        <f>VLOOKUP(A7,'6月'!$B$6:$F$101,2,FALSE)</f>
        <v>191</v>
      </c>
      <c r="AE7" s="92">
        <f>VLOOKUP(A7,'6月'!$B$6:$F$101,5,FALSE)</f>
        <v>15280</v>
      </c>
      <c r="AF7" s="92">
        <f aca="true" t="shared" si="9" ref="AF7:AF38">ROUNDUP(AE7/(AD7*4),0)</f>
        <v>20</v>
      </c>
      <c r="AG7" s="92">
        <f>VLOOKUP(A7,'7月'!$B$6:$F$101,2,FALSE)</f>
        <v>191</v>
      </c>
      <c r="AH7" s="92">
        <f>VLOOKUP(A7,'7月'!$B$6:$F$101,5,FALSE)</f>
        <v>4036</v>
      </c>
      <c r="AI7" s="92">
        <f aca="true" t="shared" si="10" ref="AI7:AI38">ROUNDUP(AH7/(AG7*4),0)</f>
        <v>6</v>
      </c>
      <c r="AJ7" s="90"/>
      <c r="AK7" s="92"/>
      <c r="AL7" s="114">
        <f>VLOOKUP(A7,'9月'!$B$6:$F$100,2,FALSE)</f>
        <v>179</v>
      </c>
      <c r="AM7" s="92">
        <f>VLOOKUP(A7,'9月'!$B$6:$F$100,5,FALSE)</f>
        <v>15752</v>
      </c>
      <c r="AN7" s="92">
        <f aca="true" t="shared" si="11" ref="AN7:AN38">ROUNDUP(AM7/(AL7*4),0)</f>
        <v>22</v>
      </c>
      <c r="AO7" s="92">
        <f>VLOOKUP(A7,'10月'!$B$6:$F$100,2,FALSE)</f>
        <v>179</v>
      </c>
      <c r="AP7" s="92">
        <f>VLOOKUP(A7,'10月'!$B$6:$F$100,5,FALSE)</f>
        <v>15215</v>
      </c>
      <c r="AQ7" s="92">
        <f aca="true" t="shared" si="12" ref="AQ7:AQ38">ROUNDUP(AP7/(AO7*5),0)</f>
        <v>17</v>
      </c>
      <c r="AR7" s="92">
        <f>VLOOKUP(A7,'11月'!$B$6:$F$100,2,FALSE)</f>
        <v>179</v>
      </c>
      <c r="AS7" s="92">
        <f>VLOOKUP(A7,'11月'!$B$6:$F$100,5,FALSE)</f>
        <v>19690</v>
      </c>
      <c r="AT7" s="92">
        <f aca="true" t="shared" si="13" ref="AT7:AT38">ROUNDUP(AS7/(AR7*5),0)</f>
        <v>22</v>
      </c>
      <c r="AU7" s="92">
        <f>VLOOKUP(A7,'11月提标补差'!$B$6:$F$100,2,FALSE)</f>
        <v>179</v>
      </c>
      <c r="AV7" s="92">
        <f>VLOOKUP(A7,'11月提标补差'!$B$6:$F$100,5,FALSE)</f>
        <v>3938</v>
      </c>
      <c r="AW7" s="16">
        <f>VLOOKUP(A7,'12月'!$B$6:$F$100,2,FALSE)</f>
        <v>179</v>
      </c>
      <c r="AX7" s="16">
        <f>VLOOKUP(A7,'12月'!$B$6:$F$100,5,FALSE)</f>
        <v>20555</v>
      </c>
      <c r="AY7" s="127">
        <f aca="true" t="shared" si="14" ref="AY7:AY38">ROUNDUP(AX7/(AW7*5),0)</f>
        <v>23</v>
      </c>
      <c r="AZ7" s="128">
        <f aca="true" t="shared" si="15" ref="AZ7:AZ38">Q7+V7+Y7+AB7+AE7+AH7+AM7+AP7+AS7+AV7+AX7</f>
        <v>152434</v>
      </c>
      <c r="BA7" s="128">
        <f aca="true" t="shared" si="16" ref="BA7:BA38">R7+W7+Z7+AC7+AF7+AI7+AN7+AQ7+AT7+AY7</f>
        <v>186</v>
      </c>
      <c r="BC7" s="71">
        <f>AZ5+AZ22+AZ36+AZ42+AZ47+AZ57+AZ66+AZ70+AZ82+AZ88+AZ101</f>
        <v>23786690</v>
      </c>
    </row>
    <row r="8" spans="1:53" s="71" customFormat="1" ht="12">
      <c r="A8" s="91" t="s">
        <v>39</v>
      </c>
      <c r="B8" s="92">
        <v>1</v>
      </c>
      <c r="C8" s="92"/>
      <c r="D8" s="92">
        <v>1</v>
      </c>
      <c r="E8" s="92">
        <v>1</v>
      </c>
      <c r="F8" s="92"/>
      <c r="G8" s="92"/>
      <c r="H8" s="92"/>
      <c r="I8" s="92"/>
      <c r="J8" s="92"/>
      <c r="K8" s="92"/>
      <c r="L8" s="99">
        <f t="shared" si="2"/>
        <v>190311</v>
      </c>
      <c r="M8" s="99">
        <f t="shared" si="3"/>
        <v>97388</v>
      </c>
      <c r="N8" s="99">
        <f t="shared" si="4"/>
        <v>92923</v>
      </c>
      <c r="O8" s="92"/>
      <c r="P8" s="92">
        <f>VLOOKUP(A8,'1月'!$B$6:$E$101,2,FALSE)</f>
        <v>242</v>
      </c>
      <c r="Q8" s="92">
        <f>VLOOKUP(A8,'1月'!$B$6:$F$101,5,FALSE)</f>
        <v>10648</v>
      </c>
      <c r="R8" s="92">
        <f t="shared" si="5"/>
        <v>11</v>
      </c>
      <c r="S8" s="92"/>
      <c r="T8" s="92"/>
      <c r="U8" s="92">
        <f>VLOOKUP(A8,'3月'!$B$6:$F$101,2,FALSE)</f>
        <v>243</v>
      </c>
      <c r="V8" s="92">
        <f>VLOOKUP(A8,'3月'!$B$6:$F$101,5,FALSE)</f>
        <v>22316</v>
      </c>
      <c r="W8" s="92">
        <f t="shared" si="6"/>
        <v>23</v>
      </c>
      <c r="X8" s="105">
        <f>VLOOKUP(A8,'4月'!$B$6:$F$101,2,FALSE)</f>
        <v>243</v>
      </c>
      <c r="Y8" s="92">
        <f>VLOOKUP(A8,'4月'!$B$6:$F$101,5,FALSE)</f>
        <v>21372</v>
      </c>
      <c r="Z8" s="92">
        <f t="shared" si="7"/>
        <v>22</v>
      </c>
      <c r="AA8" s="92">
        <f>VLOOKUP(A8,'5月'!B8:F103,2,FALSE)</f>
        <v>243</v>
      </c>
      <c r="AB8" s="92">
        <f>VLOOKUP(A8,'5月'!B8:F103,5,FALSE)</f>
        <v>18468</v>
      </c>
      <c r="AC8" s="92">
        <f t="shared" si="8"/>
        <v>19</v>
      </c>
      <c r="AD8" s="92">
        <f>VLOOKUP(A8,'6月'!$B$6:$F$101,2,FALSE)</f>
        <v>243</v>
      </c>
      <c r="AE8" s="92">
        <f>VLOOKUP(A8,'6月'!$B$6:$F$101,5,FALSE)</f>
        <v>19384</v>
      </c>
      <c r="AF8" s="92">
        <f t="shared" si="9"/>
        <v>20</v>
      </c>
      <c r="AG8" s="92">
        <f>VLOOKUP(A8,'7月'!$B$6:$F$101,2,FALSE)</f>
        <v>243</v>
      </c>
      <c r="AH8" s="92">
        <f>VLOOKUP(A8,'7月'!$B$6:$F$101,5,FALSE)</f>
        <v>5200</v>
      </c>
      <c r="AI8" s="92">
        <f t="shared" si="10"/>
        <v>6</v>
      </c>
      <c r="AJ8" s="90"/>
      <c r="AK8" s="92"/>
      <c r="AL8" s="114">
        <f>VLOOKUP(A8,'9月'!$B$6:$F$100,2,FALSE)</f>
        <v>234</v>
      </c>
      <c r="AM8" s="92">
        <f>VLOOKUP(A8,'9月'!$B$6:$F$100,5,FALSE)</f>
        <v>20528</v>
      </c>
      <c r="AN8" s="92">
        <f t="shared" si="11"/>
        <v>22</v>
      </c>
      <c r="AO8" s="92">
        <f>VLOOKUP(A8,'10月'!$B$6:$F$100,2,FALSE)</f>
        <v>234</v>
      </c>
      <c r="AP8" s="92">
        <f>VLOOKUP(A8,'10月'!$B$6:$F$100,5,FALSE)</f>
        <v>19890</v>
      </c>
      <c r="AQ8" s="92">
        <f t="shared" si="12"/>
        <v>17</v>
      </c>
      <c r="AR8" s="92">
        <f>VLOOKUP(A8,'11月'!$B$6:$F$100,2,FALSE)</f>
        <v>234</v>
      </c>
      <c r="AS8" s="92">
        <f>VLOOKUP(A8,'11月'!$B$6:$F$100,5,FALSE)</f>
        <v>25740</v>
      </c>
      <c r="AT8" s="92">
        <f t="shared" si="13"/>
        <v>22</v>
      </c>
      <c r="AU8" s="92">
        <f>VLOOKUP(A8,'11月提标补差'!$B$6:$F$100,2,FALSE)</f>
        <v>234</v>
      </c>
      <c r="AV8" s="92">
        <f>VLOOKUP(A8,'11月提标补差'!$B$6:$F$100,5,FALSE)</f>
        <v>5132</v>
      </c>
      <c r="AW8" s="16">
        <f>VLOOKUP(A8,'12月'!$B$6:$F$100,2,FALSE)</f>
        <v>234</v>
      </c>
      <c r="AX8" s="16">
        <f>VLOOKUP(A8,'12月'!$B$6:$F$100,5,FALSE)</f>
        <v>26765</v>
      </c>
      <c r="AY8" s="127">
        <f t="shared" si="14"/>
        <v>23</v>
      </c>
      <c r="AZ8" s="128">
        <f t="shared" si="15"/>
        <v>195443</v>
      </c>
      <c r="BA8" s="128">
        <f t="shared" si="16"/>
        <v>185</v>
      </c>
    </row>
    <row r="9" spans="1:53" s="71" customFormat="1" ht="12">
      <c r="A9" s="91" t="s">
        <v>40</v>
      </c>
      <c r="B9" s="92">
        <v>1</v>
      </c>
      <c r="C9" s="92"/>
      <c r="D9" s="92">
        <v>1</v>
      </c>
      <c r="E9" s="92">
        <v>1</v>
      </c>
      <c r="F9" s="92"/>
      <c r="G9" s="92"/>
      <c r="H9" s="92"/>
      <c r="I9" s="92"/>
      <c r="J9" s="92"/>
      <c r="K9" s="92"/>
      <c r="L9" s="99">
        <f t="shared" si="2"/>
        <v>201670</v>
      </c>
      <c r="M9" s="99">
        <f t="shared" si="3"/>
        <v>103424</v>
      </c>
      <c r="N9" s="99">
        <f t="shared" si="4"/>
        <v>98246</v>
      </c>
      <c r="O9" s="92"/>
      <c r="P9" s="92">
        <f>VLOOKUP(A9,'1月'!$B$6:$E$101,2,FALSE)</f>
        <v>259</v>
      </c>
      <c r="Q9" s="92">
        <f>VLOOKUP(A9,'1月'!$B$6:$F$101,5,FALSE)</f>
        <v>12100</v>
      </c>
      <c r="R9" s="92">
        <f t="shared" si="5"/>
        <v>12</v>
      </c>
      <c r="S9" s="92"/>
      <c r="T9" s="92"/>
      <c r="U9" s="92">
        <f>VLOOKUP(A9,'3月'!$B$6:$F$101,2,FALSE)</f>
        <v>255</v>
      </c>
      <c r="V9" s="92">
        <f>VLOOKUP(A9,'3月'!$B$6:$F$101,5,FALSE)</f>
        <v>23460</v>
      </c>
      <c r="W9" s="92">
        <f t="shared" si="6"/>
        <v>23</v>
      </c>
      <c r="X9" s="105">
        <f>VLOOKUP(A9,'4月'!$B$6:$F$101,2,FALSE)</f>
        <v>255</v>
      </c>
      <c r="Y9" s="92">
        <f>VLOOKUP(A9,'4月'!$B$6:$F$101,5,FALSE)</f>
        <v>22440</v>
      </c>
      <c r="Z9" s="92">
        <f t="shared" si="7"/>
        <v>22</v>
      </c>
      <c r="AA9" s="92">
        <f>VLOOKUP(A9,'5月'!B9:F104,2,FALSE)</f>
        <v>256</v>
      </c>
      <c r="AB9" s="92">
        <f>VLOOKUP(A9,'5月'!B9:F104,5,FALSE)</f>
        <v>19456</v>
      </c>
      <c r="AC9" s="92">
        <f t="shared" si="8"/>
        <v>19</v>
      </c>
      <c r="AD9" s="92">
        <f>VLOOKUP(A9,'6月'!$B$6:$F$101,2,FALSE)</f>
        <v>256</v>
      </c>
      <c r="AE9" s="92">
        <f>VLOOKUP(A9,'6月'!$B$6:$F$101,5,FALSE)</f>
        <v>20480</v>
      </c>
      <c r="AF9" s="92">
        <f t="shared" si="9"/>
        <v>20</v>
      </c>
      <c r="AG9" s="92">
        <f>VLOOKUP(A9,'7月'!$B$6:$F$101,2,FALSE)</f>
        <v>256</v>
      </c>
      <c r="AH9" s="92">
        <f>VLOOKUP(A9,'7月'!$B$6:$F$101,5,FALSE)</f>
        <v>5488</v>
      </c>
      <c r="AI9" s="92">
        <f t="shared" si="10"/>
        <v>6</v>
      </c>
      <c r="AJ9" s="90"/>
      <c r="AK9" s="92"/>
      <c r="AL9" s="114">
        <f>VLOOKUP(A9,'9月'!$B$6:$F$100,2,FALSE)</f>
        <v>247</v>
      </c>
      <c r="AM9" s="92">
        <f>VLOOKUP(A9,'9月'!$B$6:$F$100,5,FALSE)</f>
        <v>21676</v>
      </c>
      <c r="AN9" s="92">
        <f t="shared" si="11"/>
        <v>22</v>
      </c>
      <c r="AO9" s="92">
        <f>VLOOKUP(A9,'10月'!$B$6:$F$100,2,FALSE)</f>
        <v>247</v>
      </c>
      <c r="AP9" s="92">
        <f>VLOOKUP(A9,'10月'!$B$6:$F$100,5,FALSE)</f>
        <v>20995</v>
      </c>
      <c r="AQ9" s="92">
        <f t="shared" si="12"/>
        <v>17</v>
      </c>
      <c r="AR9" s="92">
        <f>VLOOKUP(A9,'11月'!$B$6:$F$100,2,FALSE)</f>
        <v>247</v>
      </c>
      <c r="AS9" s="92">
        <f>VLOOKUP(A9,'11月'!$B$6:$F$100,5,FALSE)</f>
        <v>27170</v>
      </c>
      <c r="AT9" s="92">
        <f t="shared" si="13"/>
        <v>22</v>
      </c>
      <c r="AU9" s="92">
        <f>VLOOKUP(A9,'11月提标补差'!$B$6:$F$100,2,FALSE)</f>
        <v>247</v>
      </c>
      <c r="AV9" s="92">
        <f>VLOOKUP(A9,'11月提标补差'!$B$6:$F$100,5,FALSE)</f>
        <v>5419</v>
      </c>
      <c r="AW9" s="16">
        <f>VLOOKUP(A9,'12月'!$B$6:$F$100,2,FALSE)</f>
        <v>247</v>
      </c>
      <c r="AX9" s="16">
        <f>VLOOKUP(A9,'12月'!$B$6:$F$100,5,FALSE)</f>
        <v>28405</v>
      </c>
      <c r="AY9" s="127">
        <f t="shared" si="14"/>
        <v>23</v>
      </c>
      <c r="AZ9" s="128">
        <f t="shared" si="15"/>
        <v>207089</v>
      </c>
      <c r="BA9" s="128">
        <f t="shared" si="16"/>
        <v>186</v>
      </c>
    </row>
    <row r="10" spans="1:53" s="71" customFormat="1" ht="12">
      <c r="A10" s="91" t="s">
        <v>41</v>
      </c>
      <c r="B10" s="92">
        <v>1</v>
      </c>
      <c r="C10" s="92"/>
      <c r="D10" s="92">
        <v>1</v>
      </c>
      <c r="E10" s="92">
        <v>1</v>
      </c>
      <c r="F10" s="92"/>
      <c r="G10" s="92"/>
      <c r="H10" s="92"/>
      <c r="I10" s="92"/>
      <c r="J10" s="92"/>
      <c r="K10" s="92"/>
      <c r="L10" s="99">
        <f t="shared" si="2"/>
        <v>88506</v>
      </c>
      <c r="M10" s="99">
        <f t="shared" si="3"/>
        <v>44328</v>
      </c>
      <c r="N10" s="99">
        <f t="shared" si="4"/>
        <v>44178</v>
      </c>
      <c r="O10" s="92"/>
      <c r="P10" s="92">
        <f>VLOOKUP(A10,'1月'!$B$6:$E$101,2,FALSE)</f>
        <v>109</v>
      </c>
      <c r="Q10" s="92">
        <f>VLOOKUP(A10,'1月'!$B$6:$F$101,5,FALSE)</f>
        <v>5020</v>
      </c>
      <c r="R10" s="92">
        <f t="shared" si="5"/>
        <v>12</v>
      </c>
      <c r="S10" s="92"/>
      <c r="T10" s="92"/>
      <c r="U10" s="92">
        <f>VLOOKUP(A10,'3月'!$B$6:$F$101,2,FALSE)</f>
        <v>110</v>
      </c>
      <c r="V10" s="92">
        <f>VLOOKUP(A10,'3月'!$B$6:$F$101,5,FALSE)</f>
        <v>10120</v>
      </c>
      <c r="W10" s="92">
        <f t="shared" si="6"/>
        <v>23</v>
      </c>
      <c r="X10" s="105">
        <f>VLOOKUP(A10,'4月'!$B$6:$F$101,2,FALSE)</f>
        <v>110</v>
      </c>
      <c r="Y10" s="92">
        <f>VLOOKUP(A10,'4月'!$B$6:$F$101,5,FALSE)</f>
        <v>9680</v>
      </c>
      <c r="Z10" s="92">
        <f t="shared" si="7"/>
        <v>22</v>
      </c>
      <c r="AA10" s="92">
        <f>VLOOKUP(A10,'5月'!B10:F105,2,FALSE)</f>
        <v>110</v>
      </c>
      <c r="AB10" s="92">
        <f>VLOOKUP(A10,'5月'!B10:F105,5,FALSE)</f>
        <v>8360</v>
      </c>
      <c r="AC10" s="92">
        <f t="shared" si="8"/>
        <v>19</v>
      </c>
      <c r="AD10" s="92">
        <f>VLOOKUP(A10,'6月'!$B$6:$F$101,2,FALSE)</f>
        <v>110</v>
      </c>
      <c r="AE10" s="92">
        <f>VLOOKUP(A10,'6月'!$B$6:$F$101,5,FALSE)</f>
        <v>8800</v>
      </c>
      <c r="AF10" s="92">
        <f t="shared" si="9"/>
        <v>20</v>
      </c>
      <c r="AG10" s="92">
        <f>VLOOKUP(A10,'7月'!$B$6:$F$101,2,FALSE)</f>
        <v>110</v>
      </c>
      <c r="AH10" s="92">
        <f>VLOOKUP(A10,'7月'!$B$6:$F$101,5,FALSE)</f>
        <v>2348</v>
      </c>
      <c r="AI10" s="92">
        <f t="shared" si="10"/>
        <v>6</v>
      </c>
      <c r="AJ10" s="92"/>
      <c r="AK10" s="92"/>
      <c r="AL10" s="114">
        <f>VLOOKUP(A10,'9月'!$B$6:$F$100,2,FALSE)</f>
        <v>111</v>
      </c>
      <c r="AM10" s="92">
        <f>VLOOKUP(A10,'9月'!$B$6:$F$100,5,FALSE)</f>
        <v>9768</v>
      </c>
      <c r="AN10" s="92">
        <f t="shared" si="11"/>
        <v>22</v>
      </c>
      <c r="AO10" s="92">
        <f>VLOOKUP(A10,'10月'!$B$6:$F$100,2,FALSE)</f>
        <v>111</v>
      </c>
      <c r="AP10" s="92">
        <f>VLOOKUP(A10,'10月'!$B$6:$F$100,5,FALSE)</f>
        <v>9435</v>
      </c>
      <c r="AQ10" s="92">
        <f t="shared" si="12"/>
        <v>17</v>
      </c>
      <c r="AR10" s="92">
        <f>VLOOKUP(A10,'11月'!$B$6:$F$100,2,FALSE)</f>
        <v>111</v>
      </c>
      <c r="AS10" s="92">
        <f>VLOOKUP(A10,'11月'!$B$6:$F$100,5,FALSE)</f>
        <v>12210</v>
      </c>
      <c r="AT10" s="92">
        <f t="shared" si="13"/>
        <v>22</v>
      </c>
      <c r="AU10" s="92">
        <f>VLOOKUP(A10,'11月提标补差'!$B$6:$F$100,2,FALSE)</f>
        <v>111</v>
      </c>
      <c r="AV10" s="92">
        <f>VLOOKUP(A10,'11月提标补差'!$B$6:$F$100,5,FALSE)</f>
        <v>2442</v>
      </c>
      <c r="AW10" s="16">
        <f>VLOOKUP(A10,'12月'!$B$6:$F$100,2,FALSE)</f>
        <v>111</v>
      </c>
      <c r="AX10" s="16">
        <f>VLOOKUP(A10,'12月'!$B$6:$F$100,5,FALSE)</f>
        <v>12765</v>
      </c>
      <c r="AY10" s="127">
        <f t="shared" si="14"/>
        <v>23</v>
      </c>
      <c r="AZ10" s="128">
        <f t="shared" si="15"/>
        <v>90948</v>
      </c>
      <c r="BA10" s="128">
        <f t="shared" si="16"/>
        <v>186</v>
      </c>
    </row>
    <row r="11" spans="1:53" s="71" customFormat="1" ht="12">
      <c r="A11" s="91" t="s">
        <v>42</v>
      </c>
      <c r="B11" s="92">
        <v>1</v>
      </c>
      <c r="C11" s="92"/>
      <c r="D11" s="92">
        <v>1</v>
      </c>
      <c r="E11" s="92">
        <v>1</v>
      </c>
      <c r="F11" s="92"/>
      <c r="G11" s="92"/>
      <c r="H11" s="92"/>
      <c r="I11" s="92"/>
      <c r="J11" s="92"/>
      <c r="K11" s="92"/>
      <c r="L11" s="99">
        <f t="shared" si="2"/>
        <v>85424</v>
      </c>
      <c r="M11" s="99">
        <f t="shared" si="3"/>
        <v>43276</v>
      </c>
      <c r="N11" s="99">
        <f t="shared" si="4"/>
        <v>42148</v>
      </c>
      <c r="O11" s="92"/>
      <c r="P11" s="92">
        <f>VLOOKUP(A11,'1月'!$B$6:$E$101,2,FALSE)</f>
        <v>109</v>
      </c>
      <c r="Q11" s="92">
        <f>VLOOKUP(A11,'1月'!$B$6:$F$101,5,FALSE)</f>
        <v>4796</v>
      </c>
      <c r="R11" s="92">
        <f t="shared" si="5"/>
        <v>11</v>
      </c>
      <c r="S11" s="92"/>
      <c r="T11" s="92"/>
      <c r="U11" s="92">
        <f>VLOOKUP(A11,'3月'!$B$6:$F$101,2,FALSE)</f>
        <v>108</v>
      </c>
      <c r="V11" s="92">
        <f>VLOOKUP(A11,'3月'!$B$6:$F$101,5,FALSE)</f>
        <v>9936</v>
      </c>
      <c r="W11" s="92">
        <f t="shared" si="6"/>
        <v>23</v>
      </c>
      <c r="X11" s="105">
        <f>VLOOKUP(A11,'4月'!$B$6:$F$101,2,FALSE)</f>
        <v>108</v>
      </c>
      <c r="Y11" s="92">
        <f>VLOOKUP(A11,'4月'!$B$6:$F$101,5,FALSE)</f>
        <v>9504</v>
      </c>
      <c r="Z11" s="92">
        <f t="shared" si="7"/>
        <v>22</v>
      </c>
      <c r="AA11" s="92">
        <f>VLOOKUP(A11,'5月'!B11:F106,2,FALSE)</f>
        <v>109</v>
      </c>
      <c r="AB11" s="92">
        <f>VLOOKUP(A11,'5月'!B11:F106,5,FALSE)</f>
        <v>8272</v>
      </c>
      <c r="AC11" s="92">
        <f t="shared" si="8"/>
        <v>19</v>
      </c>
      <c r="AD11" s="92">
        <f>VLOOKUP(A11,'6月'!$B$6:$F$101,2,FALSE)</f>
        <v>109</v>
      </c>
      <c r="AE11" s="92">
        <f>VLOOKUP(A11,'6月'!$B$6:$F$101,5,FALSE)</f>
        <v>8708</v>
      </c>
      <c r="AF11" s="92">
        <f t="shared" si="9"/>
        <v>20</v>
      </c>
      <c r="AG11" s="92">
        <f>VLOOKUP(A11,'7月'!$B$6:$F$101,2,FALSE)</f>
        <v>109</v>
      </c>
      <c r="AH11" s="92">
        <f>VLOOKUP(A11,'7月'!$B$6:$F$101,5,FALSE)</f>
        <v>2060</v>
      </c>
      <c r="AI11" s="92">
        <f t="shared" si="10"/>
        <v>5</v>
      </c>
      <c r="AJ11" s="92"/>
      <c r="AK11" s="92"/>
      <c r="AL11" s="114">
        <f>VLOOKUP(A11,'9月'!$B$6:$F$100,2,FALSE)</f>
        <v>106</v>
      </c>
      <c r="AM11" s="92">
        <f>VLOOKUP(A11,'9月'!$B$6:$F$100,5,FALSE)</f>
        <v>9328</v>
      </c>
      <c r="AN11" s="92">
        <f t="shared" si="11"/>
        <v>22</v>
      </c>
      <c r="AO11" s="92">
        <f>VLOOKUP(A11,'10月'!$B$6:$F$100,2,FALSE)</f>
        <v>106</v>
      </c>
      <c r="AP11" s="92">
        <f>VLOOKUP(A11,'10月'!$B$6:$F$100,5,FALSE)</f>
        <v>9010</v>
      </c>
      <c r="AQ11" s="92">
        <f t="shared" si="12"/>
        <v>17</v>
      </c>
      <c r="AR11" s="92">
        <f>VLOOKUP(A11,'11月'!$B$6:$F$100,2,FALSE)</f>
        <v>106</v>
      </c>
      <c r="AS11" s="92">
        <f>VLOOKUP(A11,'11月'!$B$6:$F$100,5,FALSE)</f>
        <v>11640</v>
      </c>
      <c r="AT11" s="92">
        <f t="shared" si="13"/>
        <v>22</v>
      </c>
      <c r="AU11" s="92">
        <f>VLOOKUP(A11,'11月提标补差'!$B$6:$F$100,2,FALSE)</f>
        <v>106</v>
      </c>
      <c r="AV11" s="92">
        <f>VLOOKUP(A11,'11月提标补差'!$B$6:$F$100,5,FALSE)</f>
        <v>2332</v>
      </c>
      <c r="AW11" s="16">
        <f>VLOOKUP(A11,'12月'!$B$6:$F$100,2,FALSE)</f>
        <v>106</v>
      </c>
      <c r="AX11" s="16">
        <f>VLOOKUP(A11,'12月'!$B$6:$F$100,5,FALSE)</f>
        <v>12170</v>
      </c>
      <c r="AY11" s="127">
        <f t="shared" si="14"/>
        <v>23</v>
      </c>
      <c r="AZ11" s="128">
        <f t="shared" si="15"/>
        <v>87756</v>
      </c>
      <c r="BA11" s="128">
        <f t="shared" si="16"/>
        <v>184</v>
      </c>
    </row>
    <row r="12" spans="1:53" s="71" customFormat="1" ht="12">
      <c r="A12" s="91" t="s">
        <v>43</v>
      </c>
      <c r="B12" s="92">
        <v>1</v>
      </c>
      <c r="C12" s="92"/>
      <c r="D12" s="92">
        <v>1</v>
      </c>
      <c r="E12" s="92">
        <v>1</v>
      </c>
      <c r="F12" s="92"/>
      <c r="G12" s="92"/>
      <c r="H12" s="92"/>
      <c r="I12" s="92"/>
      <c r="J12" s="92"/>
      <c r="K12" s="92"/>
      <c r="L12" s="99">
        <f t="shared" si="2"/>
        <v>121368</v>
      </c>
      <c r="M12" s="99">
        <f t="shared" si="3"/>
        <v>63688</v>
      </c>
      <c r="N12" s="99">
        <f t="shared" si="4"/>
        <v>57680</v>
      </c>
      <c r="O12" s="92"/>
      <c r="P12" s="92">
        <f>VLOOKUP(A12,'1月'!$B$6:$E$101,2,FALSE)</f>
        <v>161</v>
      </c>
      <c r="Q12" s="92">
        <f>VLOOKUP(A12,'1月'!$B$6:$F$101,5,FALSE)</f>
        <v>7524</v>
      </c>
      <c r="R12" s="92">
        <f t="shared" si="5"/>
        <v>12</v>
      </c>
      <c r="S12" s="92"/>
      <c r="T12" s="92"/>
      <c r="U12" s="92">
        <f>VLOOKUP(A12,'3月'!$B$6:$F$101,2,FALSE)</f>
        <v>159</v>
      </c>
      <c r="V12" s="92">
        <f>VLOOKUP(A12,'3月'!$B$6:$F$101,5,FALSE)</f>
        <v>13992</v>
      </c>
      <c r="W12" s="92">
        <f t="shared" si="6"/>
        <v>22</v>
      </c>
      <c r="X12" s="105">
        <f>VLOOKUP(A12,'4月'!$B$6:$F$101,2,FALSE)</f>
        <v>160</v>
      </c>
      <c r="Y12" s="92">
        <f>VLOOKUP(A12,'4月'!$B$6:$F$101,5,FALSE)</f>
        <v>14080</v>
      </c>
      <c r="Z12" s="92">
        <f t="shared" si="7"/>
        <v>22</v>
      </c>
      <c r="AA12" s="92">
        <f>VLOOKUP(A12,'5月'!B12:F107,2,FALSE)</f>
        <v>159</v>
      </c>
      <c r="AB12" s="92">
        <f>VLOOKUP(A12,'5月'!B12:F107,5,FALSE)</f>
        <v>12084</v>
      </c>
      <c r="AC12" s="92">
        <f t="shared" si="8"/>
        <v>19</v>
      </c>
      <c r="AD12" s="92">
        <f>VLOOKUP(A12,'6月'!$B$6:$F$101,2,FALSE)</f>
        <v>159</v>
      </c>
      <c r="AE12" s="92">
        <f>VLOOKUP(A12,'6月'!$B$6:$F$101,5,FALSE)</f>
        <v>12696</v>
      </c>
      <c r="AF12" s="92">
        <f t="shared" si="9"/>
        <v>20</v>
      </c>
      <c r="AG12" s="92">
        <f>VLOOKUP(A12,'7月'!$B$6:$F$101,2,FALSE)</f>
        <v>158</v>
      </c>
      <c r="AH12" s="92">
        <f>VLOOKUP(A12,'7月'!$B$6:$F$101,5,FALSE)</f>
        <v>3312</v>
      </c>
      <c r="AI12" s="92">
        <f t="shared" si="10"/>
        <v>6</v>
      </c>
      <c r="AJ12" s="92"/>
      <c r="AK12" s="92"/>
      <c r="AL12" s="114">
        <f>VLOOKUP(A12,'9月'!$B$6:$F$100,2,FALSE)</f>
        <v>145</v>
      </c>
      <c r="AM12" s="92">
        <f>VLOOKUP(A12,'9月'!$B$6:$F$100,5,FALSE)</f>
        <v>12760</v>
      </c>
      <c r="AN12" s="92">
        <f t="shared" si="11"/>
        <v>22</v>
      </c>
      <c r="AO12" s="92">
        <f>VLOOKUP(A12,'10月'!$B$6:$F$100,2,FALSE)</f>
        <v>145</v>
      </c>
      <c r="AP12" s="92">
        <f>VLOOKUP(A12,'10月'!$B$6:$F$100,5,FALSE)</f>
        <v>12325</v>
      </c>
      <c r="AQ12" s="92">
        <f t="shared" si="12"/>
        <v>17</v>
      </c>
      <c r="AR12" s="92">
        <f>VLOOKUP(A12,'11月'!$B$6:$F$100,2,FALSE)</f>
        <v>145</v>
      </c>
      <c r="AS12" s="92">
        <f>VLOOKUP(A12,'11月'!$B$6:$F$100,5,FALSE)</f>
        <v>15950</v>
      </c>
      <c r="AT12" s="92">
        <f t="shared" si="13"/>
        <v>22</v>
      </c>
      <c r="AU12" s="92">
        <f>VLOOKUP(A12,'11月提标补差'!$B$6:$F$100,2,FALSE)</f>
        <v>145</v>
      </c>
      <c r="AV12" s="92">
        <f>VLOOKUP(A12,'11月提标补差'!$B$6:$F$100,5,FALSE)</f>
        <v>3190</v>
      </c>
      <c r="AW12" s="16">
        <f>VLOOKUP(A12,'12月'!$B$6:$F$100,2,FALSE)</f>
        <v>145</v>
      </c>
      <c r="AX12" s="16">
        <f>VLOOKUP(A12,'12月'!$B$6:$F$100,5,FALSE)</f>
        <v>16645</v>
      </c>
      <c r="AY12" s="127">
        <f t="shared" si="14"/>
        <v>23</v>
      </c>
      <c r="AZ12" s="128">
        <f t="shared" si="15"/>
        <v>124558</v>
      </c>
      <c r="BA12" s="128">
        <f t="shared" si="16"/>
        <v>185</v>
      </c>
    </row>
    <row r="13" spans="1:53" s="71" customFormat="1" ht="12">
      <c r="A13" s="91" t="s">
        <v>44</v>
      </c>
      <c r="B13" s="92">
        <v>1</v>
      </c>
      <c r="C13" s="92"/>
      <c r="D13" s="92">
        <v>1</v>
      </c>
      <c r="E13" s="92">
        <v>1</v>
      </c>
      <c r="F13" s="92"/>
      <c r="G13" s="92"/>
      <c r="H13" s="92"/>
      <c r="I13" s="92"/>
      <c r="J13" s="92"/>
      <c r="K13" s="92"/>
      <c r="L13" s="99">
        <f t="shared" si="2"/>
        <v>84124</v>
      </c>
      <c r="M13" s="99">
        <f t="shared" si="3"/>
        <v>45132</v>
      </c>
      <c r="N13" s="99">
        <f t="shared" si="4"/>
        <v>38992</v>
      </c>
      <c r="O13" s="92"/>
      <c r="P13" s="92">
        <f>VLOOKUP(A13,'1月'!$B$6:$E$101,2,FALSE)</f>
        <v>113</v>
      </c>
      <c r="Q13" s="92">
        <f>VLOOKUP(A13,'1月'!$B$6:$F$101,5,FALSE)</f>
        <v>5288</v>
      </c>
      <c r="R13" s="92">
        <f t="shared" si="5"/>
        <v>12</v>
      </c>
      <c r="S13" s="92"/>
      <c r="T13" s="92"/>
      <c r="U13" s="92">
        <f>VLOOKUP(A13,'3月'!$B$6:$F$101,2,FALSE)</f>
        <v>113</v>
      </c>
      <c r="V13" s="92">
        <f>VLOOKUP(A13,'3月'!$B$6:$F$101,5,FALSE)</f>
        <v>10396</v>
      </c>
      <c r="W13" s="92">
        <f t="shared" si="6"/>
        <v>23</v>
      </c>
      <c r="X13" s="105">
        <f>VLOOKUP(A13,'4月'!$B$6:$F$101,2,FALSE)</f>
        <v>113</v>
      </c>
      <c r="Y13" s="92">
        <f>VLOOKUP(A13,'4月'!$B$6:$F$101,5,FALSE)</f>
        <v>9944</v>
      </c>
      <c r="Z13" s="92">
        <f t="shared" si="7"/>
        <v>22</v>
      </c>
      <c r="AA13" s="92">
        <f>VLOOKUP(A13,'5月'!B13:F108,2,FALSE)</f>
        <v>113</v>
      </c>
      <c r="AB13" s="92">
        <f>VLOOKUP(A13,'5月'!B13:F108,5,FALSE)</f>
        <v>8136</v>
      </c>
      <c r="AC13" s="92">
        <f t="shared" si="8"/>
        <v>18</v>
      </c>
      <c r="AD13" s="92">
        <f>VLOOKUP(A13,'6月'!$B$6:$F$101,2,FALSE)</f>
        <v>113</v>
      </c>
      <c r="AE13" s="92">
        <f>VLOOKUP(A13,'6月'!$B$6:$F$101,5,FALSE)</f>
        <v>9040</v>
      </c>
      <c r="AF13" s="92">
        <f t="shared" si="9"/>
        <v>20</v>
      </c>
      <c r="AG13" s="92">
        <f>VLOOKUP(A13,'7月'!$B$6:$F$101,2,FALSE)</f>
        <v>113</v>
      </c>
      <c r="AH13" s="92">
        <f>VLOOKUP(A13,'7月'!$B$6:$F$101,5,FALSE)</f>
        <v>2328</v>
      </c>
      <c r="AI13" s="92">
        <f t="shared" si="10"/>
        <v>6</v>
      </c>
      <c r="AJ13" s="92"/>
      <c r="AK13" s="92"/>
      <c r="AL13" s="114">
        <f>VLOOKUP(A13,'9月'!$B$6:$F$100,2,FALSE)</f>
        <v>98</v>
      </c>
      <c r="AM13" s="92">
        <f>VLOOKUP(A13,'9月'!$B$6:$F$100,5,FALSE)</f>
        <v>8612</v>
      </c>
      <c r="AN13" s="92">
        <f t="shared" si="11"/>
        <v>22</v>
      </c>
      <c r="AO13" s="92">
        <f>VLOOKUP(A13,'10月'!$B$6:$F$100,2,FALSE)</f>
        <v>98</v>
      </c>
      <c r="AP13" s="92">
        <f>VLOOKUP(A13,'10月'!$B$6:$F$100,5,FALSE)</f>
        <v>8330</v>
      </c>
      <c r="AQ13" s="92">
        <f t="shared" si="12"/>
        <v>17</v>
      </c>
      <c r="AR13" s="92">
        <f>VLOOKUP(A13,'11月'!$B$6:$F$100,2,FALSE)</f>
        <v>98</v>
      </c>
      <c r="AS13" s="92">
        <f>VLOOKUP(A13,'11月'!$B$6:$F$100,5,FALSE)</f>
        <v>10780</v>
      </c>
      <c r="AT13" s="92">
        <f t="shared" si="13"/>
        <v>22</v>
      </c>
      <c r="AU13" s="92">
        <f>VLOOKUP(A13,'11月提标补差'!$B$6:$F$100,2,FALSE)</f>
        <v>98</v>
      </c>
      <c r="AV13" s="92">
        <f>VLOOKUP(A13,'11月提标补差'!$B$6:$F$100,5,FALSE)</f>
        <v>2153</v>
      </c>
      <c r="AW13" s="16">
        <f>VLOOKUP(A13,'12月'!$B$6:$F$100,2,FALSE)</f>
        <v>98</v>
      </c>
      <c r="AX13" s="16">
        <f>VLOOKUP(A13,'12月'!$B$6:$F$100,5,FALSE)</f>
        <v>11270</v>
      </c>
      <c r="AY13" s="127">
        <f t="shared" si="14"/>
        <v>23</v>
      </c>
      <c r="AZ13" s="128">
        <f t="shared" si="15"/>
        <v>86277</v>
      </c>
      <c r="BA13" s="128">
        <f t="shared" si="16"/>
        <v>185</v>
      </c>
    </row>
    <row r="14" spans="1:53" s="71" customFormat="1" ht="12">
      <c r="A14" s="91" t="s">
        <v>45</v>
      </c>
      <c r="B14" s="92">
        <v>1</v>
      </c>
      <c r="C14" s="92"/>
      <c r="D14" s="92">
        <v>1</v>
      </c>
      <c r="E14" s="92">
        <v>1</v>
      </c>
      <c r="F14" s="92"/>
      <c r="G14" s="92"/>
      <c r="H14" s="92"/>
      <c r="I14" s="92"/>
      <c r="J14" s="92"/>
      <c r="K14" s="92"/>
      <c r="L14" s="99">
        <f t="shared" si="2"/>
        <v>796942</v>
      </c>
      <c r="M14" s="99">
        <f t="shared" si="3"/>
        <v>383988</v>
      </c>
      <c r="N14" s="99">
        <f t="shared" si="4"/>
        <v>412954</v>
      </c>
      <c r="O14" s="92"/>
      <c r="P14" s="92">
        <f>VLOOKUP(A14,'1月'!$B$6:$E$101,2,FALSE)</f>
        <v>939</v>
      </c>
      <c r="Q14" s="92">
        <f>VLOOKUP(A14,'1月'!$B$6:$F$101,5,FALSE)</f>
        <v>43304</v>
      </c>
      <c r="R14" s="92">
        <f t="shared" si="5"/>
        <v>12</v>
      </c>
      <c r="S14" s="92"/>
      <c r="T14" s="92"/>
      <c r="U14" s="92">
        <f>VLOOKUP(A14,'3月'!$B$6:$F$101,2,FALSE)</f>
        <v>957</v>
      </c>
      <c r="V14" s="92">
        <f>VLOOKUP(A14,'3月'!$B$6:$F$101,5,FALSE)</f>
        <v>87816</v>
      </c>
      <c r="W14" s="92">
        <f t="shared" si="6"/>
        <v>23</v>
      </c>
      <c r="X14" s="105">
        <f>VLOOKUP(A14,'4月'!$B$6:$F$101,2,FALSE)</f>
        <v>957</v>
      </c>
      <c r="Y14" s="92">
        <f>VLOOKUP(A14,'4月'!$B$6:$F$101,5,FALSE)</f>
        <v>84068</v>
      </c>
      <c r="Z14" s="92">
        <f t="shared" si="7"/>
        <v>22</v>
      </c>
      <c r="AA14" s="92">
        <f>VLOOKUP(A14,'5月'!B14:F109,2,FALSE)</f>
        <v>956</v>
      </c>
      <c r="AB14" s="92">
        <f>VLOOKUP(A14,'5月'!B14:F109,5,FALSE)</f>
        <v>72444</v>
      </c>
      <c r="AC14" s="92">
        <f t="shared" si="8"/>
        <v>19</v>
      </c>
      <c r="AD14" s="92">
        <f>VLOOKUP(A14,'6月'!$B$6:$F$101,2,FALSE)</f>
        <v>955</v>
      </c>
      <c r="AE14" s="92">
        <f>VLOOKUP(A14,'6月'!$B$6:$F$101,5,FALSE)</f>
        <v>76032</v>
      </c>
      <c r="AF14" s="92">
        <f t="shared" si="9"/>
        <v>20</v>
      </c>
      <c r="AG14" s="92">
        <f>VLOOKUP(A14,'7月'!$B$6:$F$101,2,FALSE)</f>
        <v>955</v>
      </c>
      <c r="AH14" s="92">
        <f>VLOOKUP(A14,'7月'!$B$6:$F$101,5,FALSE)</f>
        <v>20324</v>
      </c>
      <c r="AI14" s="92">
        <f t="shared" si="10"/>
        <v>6</v>
      </c>
      <c r="AJ14" s="92"/>
      <c r="AK14" s="92"/>
      <c r="AL14" s="114">
        <f>VLOOKUP(A14,'9月'!$B$6:$F$100,2,FALSE)</f>
        <v>1046</v>
      </c>
      <c r="AM14" s="92">
        <f>VLOOKUP(A14,'9月'!$B$6:$F$100,5,FALSE)</f>
        <v>91804</v>
      </c>
      <c r="AN14" s="92">
        <f t="shared" si="11"/>
        <v>22</v>
      </c>
      <c r="AO14" s="92">
        <f>VLOOKUP(A14,'10月'!$B$6:$F$100,2,FALSE)</f>
        <v>1045</v>
      </c>
      <c r="AP14" s="92">
        <f>VLOOKUP(A14,'10月'!$B$6:$F$100,5,FALSE)</f>
        <v>88685</v>
      </c>
      <c r="AQ14" s="92">
        <f t="shared" si="12"/>
        <v>17</v>
      </c>
      <c r="AR14" s="92">
        <f>VLOOKUP(A14,'11月'!$B$6:$F$100,2,FALSE)</f>
        <v>1044</v>
      </c>
      <c r="AS14" s="92">
        <f>VLOOKUP(A14,'11月'!$B$6:$F$100,5,FALSE)</f>
        <v>113590</v>
      </c>
      <c r="AT14" s="92">
        <f t="shared" si="13"/>
        <v>22</v>
      </c>
      <c r="AU14" s="92">
        <f>VLOOKUP(A14,'11月提标补差'!$B$6:$F$100,2,FALSE)</f>
        <v>1046</v>
      </c>
      <c r="AV14" s="92">
        <f>VLOOKUP(A14,'11月提标补差'!$B$6:$F$100,5,FALSE)</f>
        <v>22951</v>
      </c>
      <c r="AW14" s="16">
        <f>VLOOKUP(A14,'12月'!$B$6:$F$100,2,FALSE)</f>
        <v>1044</v>
      </c>
      <c r="AX14" s="16">
        <f>VLOOKUP(A14,'12月'!$B$6:$F$100,5,FALSE)</f>
        <v>118875</v>
      </c>
      <c r="AY14" s="127">
        <f t="shared" si="14"/>
        <v>23</v>
      </c>
      <c r="AZ14" s="128">
        <f t="shared" si="15"/>
        <v>819893</v>
      </c>
      <c r="BA14" s="128">
        <f t="shared" si="16"/>
        <v>186</v>
      </c>
    </row>
    <row r="15" spans="1:53" s="71" customFormat="1" ht="12">
      <c r="A15" s="91" t="s">
        <v>46</v>
      </c>
      <c r="B15" s="92">
        <v>1</v>
      </c>
      <c r="C15" s="92"/>
      <c r="D15" s="92">
        <v>1</v>
      </c>
      <c r="E15" s="92">
        <v>1</v>
      </c>
      <c r="F15" s="92"/>
      <c r="G15" s="92"/>
      <c r="H15" s="92"/>
      <c r="I15" s="92"/>
      <c r="J15" s="92"/>
      <c r="K15" s="92"/>
      <c r="L15" s="99">
        <f t="shared" si="2"/>
        <v>43659</v>
      </c>
      <c r="M15" s="99">
        <f t="shared" si="3"/>
        <v>22560</v>
      </c>
      <c r="N15" s="99">
        <f t="shared" si="4"/>
        <v>21099</v>
      </c>
      <c r="O15" s="92"/>
      <c r="P15" s="92">
        <f>VLOOKUP(A15,'1月'!$B$6:$E$101,2,FALSE)</f>
        <v>57</v>
      </c>
      <c r="Q15" s="92">
        <f>VLOOKUP(A15,'1月'!$B$6:$F$101,5,FALSE)</f>
        <v>2556</v>
      </c>
      <c r="R15" s="92">
        <f t="shared" si="5"/>
        <v>12</v>
      </c>
      <c r="S15" s="92"/>
      <c r="T15" s="92"/>
      <c r="U15" s="92">
        <f>VLOOKUP(A15,'3月'!$B$6:$F$101,2,FALSE)</f>
        <v>56</v>
      </c>
      <c r="V15" s="92">
        <f>VLOOKUP(A15,'3月'!$B$6:$F$101,5,FALSE)</f>
        <v>5120</v>
      </c>
      <c r="W15" s="92">
        <f t="shared" si="6"/>
        <v>23</v>
      </c>
      <c r="X15" s="105">
        <f>VLOOKUP(A15,'4月'!$B$6:$F$101,2,FALSE)</f>
        <v>56</v>
      </c>
      <c r="Y15" s="92">
        <f>VLOOKUP(A15,'4月'!$B$6:$F$101,5,FALSE)</f>
        <v>4860</v>
      </c>
      <c r="Z15" s="92">
        <f t="shared" si="7"/>
        <v>22</v>
      </c>
      <c r="AA15" s="92">
        <f>VLOOKUP(A15,'5月'!B15:F110,2,FALSE)</f>
        <v>56</v>
      </c>
      <c r="AB15" s="92">
        <f>VLOOKUP(A15,'5月'!B15:F110,5,FALSE)</f>
        <v>4228</v>
      </c>
      <c r="AC15" s="92">
        <f t="shared" si="8"/>
        <v>19</v>
      </c>
      <c r="AD15" s="92">
        <f>VLOOKUP(A15,'6月'!$B$6:$F$101,2,FALSE)</f>
        <v>56</v>
      </c>
      <c r="AE15" s="92">
        <f>VLOOKUP(A15,'6月'!$B$6:$F$101,5,FALSE)</f>
        <v>4620</v>
      </c>
      <c r="AF15" s="92">
        <f t="shared" si="9"/>
        <v>21</v>
      </c>
      <c r="AG15" s="92">
        <f>VLOOKUP(A15,'7月'!$B$6:$F$101,2,FALSE)</f>
        <v>56</v>
      </c>
      <c r="AH15" s="92">
        <f>VLOOKUP(A15,'7月'!$B$6:$F$101,5,FALSE)</f>
        <v>1176</v>
      </c>
      <c r="AI15" s="92">
        <f t="shared" si="10"/>
        <v>6</v>
      </c>
      <c r="AJ15" s="92"/>
      <c r="AK15" s="92"/>
      <c r="AL15" s="114">
        <f>VLOOKUP(A15,'9月'!$B$6:$F$100,2,FALSE)</f>
        <v>55</v>
      </c>
      <c r="AM15" s="92">
        <f>VLOOKUP(A15,'9月'!$B$6:$F$100,5,FALSE)</f>
        <v>4804</v>
      </c>
      <c r="AN15" s="92">
        <f t="shared" si="11"/>
        <v>22</v>
      </c>
      <c r="AO15" s="92">
        <f>VLOOKUP(A15,'10月'!$B$6:$F$100,2,FALSE)</f>
        <v>55</v>
      </c>
      <c r="AP15" s="92">
        <f>VLOOKUP(A15,'10月'!$B$6:$F$100,5,FALSE)</f>
        <v>4640</v>
      </c>
      <c r="AQ15" s="92">
        <f t="shared" si="12"/>
        <v>17</v>
      </c>
      <c r="AR15" s="92">
        <f>VLOOKUP(A15,'11月'!$B$6:$F$100,2,FALSE)</f>
        <v>55</v>
      </c>
      <c r="AS15" s="92">
        <f>VLOOKUP(A15,'11月'!$B$6:$F$100,5,FALSE)</f>
        <v>5995</v>
      </c>
      <c r="AT15" s="92">
        <f t="shared" si="13"/>
        <v>22</v>
      </c>
      <c r="AU15" s="92">
        <f>VLOOKUP(A15,'11月提标补差'!$B$6:$F$100,2,FALSE)</f>
        <v>55</v>
      </c>
      <c r="AV15" s="92">
        <f>VLOOKUP(A15,'11月提标补差'!$B$6:$F$100,5,FALSE)</f>
        <v>1201</v>
      </c>
      <c r="AW15" s="16">
        <f>VLOOKUP(A15,'12月'!$B$6:$F$100,2,FALSE)</f>
        <v>55</v>
      </c>
      <c r="AX15" s="16">
        <f>VLOOKUP(A15,'12月'!$B$6:$F$100,5,FALSE)</f>
        <v>5660</v>
      </c>
      <c r="AY15" s="127">
        <f t="shared" si="14"/>
        <v>21</v>
      </c>
      <c r="AZ15" s="128">
        <f t="shared" si="15"/>
        <v>44860</v>
      </c>
      <c r="BA15" s="128">
        <f t="shared" si="16"/>
        <v>185</v>
      </c>
    </row>
    <row r="16" spans="1:53" s="71" customFormat="1" ht="12">
      <c r="A16" s="91" t="s">
        <v>47</v>
      </c>
      <c r="B16" s="92">
        <v>1</v>
      </c>
      <c r="C16" s="92"/>
      <c r="D16" s="92">
        <v>1</v>
      </c>
      <c r="E16" s="92">
        <v>1</v>
      </c>
      <c r="F16" s="92"/>
      <c r="G16" s="92"/>
      <c r="H16" s="92"/>
      <c r="I16" s="92"/>
      <c r="J16" s="92"/>
      <c r="K16" s="92"/>
      <c r="L16" s="99">
        <f t="shared" si="2"/>
        <v>61096</v>
      </c>
      <c r="M16" s="99">
        <f t="shared" si="3"/>
        <v>34296</v>
      </c>
      <c r="N16" s="99">
        <f t="shared" si="4"/>
        <v>26800</v>
      </c>
      <c r="O16" s="92"/>
      <c r="P16" s="92">
        <f>VLOOKUP(A16,'1月'!$B$6:$E$101,2,FALSE)</f>
        <v>84</v>
      </c>
      <c r="Q16" s="92">
        <f>VLOOKUP(A16,'1月'!$B$6:$F$101,5,FALSE)</f>
        <v>3912</v>
      </c>
      <c r="R16" s="92">
        <f t="shared" si="5"/>
        <v>12</v>
      </c>
      <c r="S16" s="92"/>
      <c r="T16" s="92"/>
      <c r="U16" s="92">
        <f>VLOOKUP(A16,'3月'!$B$6:$F$101,2,FALSE)</f>
        <v>84</v>
      </c>
      <c r="V16" s="92">
        <f>VLOOKUP(A16,'3月'!$B$6:$F$101,5,FALSE)</f>
        <v>7728</v>
      </c>
      <c r="W16" s="92">
        <f t="shared" si="6"/>
        <v>23</v>
      </c>
      <c r="X16" s="105">
        <f>VLOOKUP(A16,'4月'!$B$6:$F$101,2,FALSE)</f>
        <v>84</v>
      </c>
      <c r="Y16" s="92">
        <f>VLOOKUP(A16,'4月'!$B$6:$F$101,5,FALSE)</f>
        <v>7392</v>
      </c>
      <c r="Z16" s="92">
        <f t="shared" si="7"/>
        <v>22</v>
      </c>
      <c r="AA16" s="92">
        <f>VLOOKUP(A16,'5月'!B16:F111,2,FALSE)</f>
        <v>84</v>
      </c>
      <c r="AB16" s="92">
        <f>VLOOKUP(A16,'5月'!B16:F111,5,FALSE)</f>
        <v>6384</v>
      </c>
      <c r="AC16" s="92">
        <f t="shared" si="8"/>
        <v>19</v>
      </c>
      <c r="AD16" s="92">
        <f>VLOOKUP(A16,'6月'!$B$6:$F$101,2,FALSE)</f>
        <v>84</v>
      </c>
      <c r="AE16" s="92">
        <f>VLOOKUP(A16,'6月'!$B$6:$F$101,5,FALSE)</f>
        <v>7056</v>
      </c>
      <c r="AF16" s="92">
        <f t="shared" si="9"/>
        <v>21</v>
      </c>
      <c r="AG16" s="92">
        <f>VLOOKUP(A16,'7月'!$B$6:$F$101,2,FALSE)</f>
        <v>84</v>
      </c>
      <c r="AH16" s="92">
        <f>VLOOKUP(A16,'7月'!$B$6:$F$101,5,FALSE)</f>
        <v>1824</v>
      </c>
      <c r="AI16" s="92">
        <f t="shared" si="10"/>
        <v>6</v>
      </c>
      <c r="AJ16" s="92"/>
      <c r="AK16" s="92"/>
      <c r="AL16" s="114">
        <f>VLOOKUP(A16,'9月'!$B$6:$F$100,2,FALSE)</f>
        <v>70</v>
      </c>
      <c r="AM16" s="92">
        <f>VLOOKUP(A16,'9月'!$B$6:$F$100,5,FALSE)</f>
        <v>6160</v>
      </c>
      <c r="AN16" s="92">
        <f t="shared" si="11"/>
        <v>22</v>
      </c>
      <c r="AO16" s="92">
        <f>VLOOKUP(A16,'10月'!$B$6:$F$100,2,FALSE)</f>
        <v>70</v>
      </c>
      <c r="AP16" s="92">
        <f>VLOOKUP(A16,'10月'!$B$6:$F$100,5,FALSE)</f>
        <v>5950</v>
      </c>
      <c r="AQ16" s="92">
        <f t="shared" si="12"/>
        <v>17</v>
      </c>
      <c r="AR16" s="92">
        <f>VLOOKUP(A16,'11月'!$B$6:$F$100,2,FALSE)</f>
        <v>70</v>
      </c>
      <c r="AS16" s="92">
        <f>VLOOKUP(A16,'11月'!$B$6:$F$100,5,FALSE)</f>
        <v>7695</v>
      </c>
      <c r="AT16" s="92">
        <f t="shared" si="13"/>
        <v>22</v>
      </c>
      <c r="AU16" s="92">
        <f>VLOOKUP(A16,'11月提标补差'!$B$6:$F$100,2,FALSE)</f>
        <v>70</v>
      </c>
      <c r="AV16" s="92">
        <f>VLOOKUP(A16,'11月提标补差'!$B$6:$F$100,5,FALSE)</f>
        <v>1540</v>
      </c>
      <c r="AW16" s="16">
        <f>VLOOKUP(A16,'12月'!$B$6:$F$100,2,FALSE)</f>
        <v>70</v>
      </c>
      <c r="AX16" s="16">
        <f>VLOOKUP(A16,'12月'!$B$6:$F$100,5,FALSE)</f>
        <v>6995</v>
      </c>
      <c r="AY16" s="127">
        <f t="shared" si="14"/>
        <v>20</v>
      </c>
      <c r="AZ16" s="128">
        <f t="shared" si="15"/>
        <v>62636</v>
      </c>
      <c r="BA16" s="128">
        <f t="shared" si="16"/>
        <v>184</v>
      </c>
    </row>
    <row r="17" spans="1:53" s="72" customFormat="1" ht="12">
      <c r="A17" s="93" t="s">
        <v>48</v>
      </c>
      <c r="B17" s="94">
        <v>1</v>
      </c>
      <c r="C17" s="94"/>
      <c r="D17" s="94">
        <v>1</v>
      </c>
      <c r="E17" s="94">
        <v>1</v>
      </c>
      <c r="F17" s="94"/>
      <c r="G17" s="94" t="s">
        <v>49</v>
      </c>
      <c r="H17" s="94"/>
      <c r="I17" s="94"/>
      <c r="J17" s="94"/>
      <c r="K17" s="94"/>
      <c r="L17" s="98">
        <f t="shared" si="2"/>
        <v>11684</v>
      </c>
      <c r="M17" s="98">
        <f t="shared" si="3"/>
        <v>8636</v>
      </c>
      <c r="N17" s="98">
        <f t="shared" si="4"/>
        <v>3048</v>
      </c>
      <c r="O17" s="94"/>
      <c r="P17" s="94">
        <f>VLOOKUP(A17,'1月'!$B$6:$E$101,2,FALSE)</f>
        <v>24</v>
      </c>
      <c r="Q17" s="94">
        <f>VLOOKUP(A17,'1月'!$B$6:$F$101,5,FALSE)</f>
        <v>1056</v>
      </c>
      <c r="R17" s="92">
        <f t="shared" si="5"/>
        <v>11</v>
      </c>
      <c r="S17" s="94"/>
      <c r="T17" s="94"/>
      <c r="U17" s="94">
        <f>VLOOKUP(A17,'3月'!$B$6:$F$101,2,FALSE)</f>
        <v>21</v>
      </c>
      <c r="V17" s="94">
        <f>VLOOKUP(A17,'3月'!$B$6:$F$101,5,FALSE)</f>
        <v>1932</v>
      </c>
      <c r="W17" s="92">
        <f t="shared" si="6"/>
        <v>23</v>
      </c>
      <c r="X17" s="94">
        <f>VLOOKUP(A17,'4月'!$B$6:$F$101,2,FALSE)</f>
        <v>21</v>
      </c>
      <c r="Y17" s="94">
        <f>VLOOKUP(A17,'4月'!$B$6:$F$101,5,FALSE)</f>
        <v>1848</v>
      </c>
      <c r="Z17" s="92">
        <f t="shared" si="7"/>
        <v>22</v>
      </c>
      <c r="AA17" s="94">
        <f>VLOOKUP(A17,'5月'!B17:F112,2,FALSE)</f>
        <v>21</v>
      </c>
      <c r="AB17" s="94">
        <f>VLOOKUP(A17,'5月'!B17:F112,5,FALSE)</f>
        <v>1596</v>
      </c>
      <c r="AC17" s="92">
        <f t="shared" si="8"/>
        <v>19</v>
      </c>
      <c r="AD17" s="94">
        <f>VLOOKUP(A17,'6月'!$B$6:$F$101,2,FALSE)</f>
        <v>21</v>
      </c>
      <c r="AE17" s="94">
        <f>VLOOKUP(A17,'6月'!$B$6:$F$101,5,FALSE)</f>
        <v>1764</v>
      </c>
      <c r="AF17" s="92">
        <f t="shared" si="9"/>
        <v>21</v>
      </c>
      <c r="AG17" s="94">
        <f>VLOOKUP(A17,'7月'!$B$6:$F$101,2,FALSE)</f>
        <v>21</v>
      </c>
      <c r="AH17" s="94">
        <f>VLOOKUP(A17,'7月'!$B$6:$F$101,5,FALSE)</f>
        <v>440</v>
      </c>
      <c r="AI17" s="92">
        <f t="shared" si="10"/>
        <v>6</v>
      </c>
      <c r="AJ17" s="94"/>
      <c r="AK17" s="94"/>
      <c r="AL17" s="114">
        <f>VLOOKUP(A17,'9月'!$B$6:$F$100,2,FALSE)</f>
        <v>8</v>
      </c>
      <c r="AM17" s="94">
        <f>VLOOKUP(A17,'9月'!$B$6:$F$100,5,FALSE)</f>
        <v>704</v>
      </c>
      <c r="AN17" s="92">
        <f t="shared" si="11"/>
        <v>22</v>
      </c>
      <c r="AO17" s="94">
        <f>VLOOKUP(A17,'10月'!$B$6:$F$100,2,FALSE)</f>
        <v>8</v>
      </c>
      <c r="AP17" s="94">
        <f>VLOOKUP(A17,'10月'!$B$6:$F$100,5,FALSE)</f>
        <v>544</v>
      </c>
      <c r="AQ17" s="92">
        <f t="shared" si="12"/>
        <v>14</v>
      </c>
      <c r="AR17" s="94">
        <f>VLOOKUP(A17,'11月'!$B$6:$F$100,2,FALSE)</f>
        <v>8</v>
      </c>
      <c r="AS17" s="94">
        <f>VLOOKUP(A17,'11月'!$B$6:$F$100,5,FALSE)</f>
        <v>880</v>
      </c>
      <c r="AT17" s="92">
        <f t="shared" si="13"/>
        <v>22</v>
      </c>
      <c r="AU17" s="94">
        <f>VLOOKUP(A17,'11月提标补差'!$B$6:$F$100,2,FALSE)</f>
        <v>8</v>
      </c>
      <c r="AV17" s="94">
        <f>VLOOKUP(A17,'11月提标补差'!$B$6:$F$100,5,FALSE)</f>
        <v>312</v>
      </c>
      <c r="AW17" s="16">
        <f>VLOOKUP(A17,'12月'!$B$6:$F$100,2,FALSE)</f>
        <v>8</v>
      </c>
      <c r="AX17" s="16">
        <f>VLOOKUP(A17,'12月'!$B$6:$F$100,5,FALSE)</f>
        <v>920</v>
      </c>
      <c r="AY17" s="127">
        <f t="shared" si="14"/>
        <v>23</v>
      </c>
      <c r="AZ17" s="128">
        <f t="shared" si="15"/>
        <v>11996</v>
      </c>
      <c r="BA17" s="128">
        <f t="shared" si="16"/>
        <v>183</v>
      </c>
    </row>
    <row r="18" spans="1:53" s="71" customFormat="1" ht="12">
      <c r="A18" s="91" t="s">
        <v>50</v>
      </c>
      <c r="B18" s="92">
        <v>1</v>
      </c>
      <c r="C18" s="92">
        <v>1</v>
      </c>
      <c r="D18" s="92"/>
      <c r="E18" s="92">
        <v>1</v>
      </c>
      <c r="F18" s="92"/>
      <c r="G18" s="92"/>
      <c r="H18" s="92"/>
      <c r="I18" s="92"/>
      <c r="J18" s="92"/>
      <c r="K18" s="92"/>
      <c r="L18" s="99">
        <f t="shared" si="2"/>
        <v>786011</v>
      </c>
      <c r="M18" s="99">
        <f t="shared" si="3"/>
        <v>379080</v>
      </c>
      <c r="N18" s="99">
        <f t="shared" si="4"/>
        <v>406931</v>
      </c>
      <c r="O18" s="92"/>
      <c r="P18" s="92">
        <f>VLOOKUP(A18,'1月'!$B$6:$E$101,2,FALSE)</f>
        <v>978</v>
      </c>
      <c r="Q18" s="92">
        <f>VLOOKUP(A18,'1月'!$B$6:$F$101,5,FALSE)</f>
        <v>49884</v>
      </c>
      <c r="R18" s="92">
        <f t="shared" si="5"/>
        <v>13</v>
      </c>
      <c r="S18" s="92"/>
      <c r="T18" s="92"/>
      <c r="U18" s="92">
        <f>VLOOKUP(A18,'3月'!$B$6:$F$101,2,FALSE)</f>
        <v>978</v>
      </c>
      <c r="V18" s="92">
        <f>VLOOKUP(A18,'3月'!$B$6:$F$101,5,FALSE)</f>
        <v>88456</v>
      </c>
      <c r="W18" s="92">
        <f t="shared" si="6"/>
        <v>23</v>
      </c>
      <c r="X18" s="105">
        <f>VLOOKUP(A18,'4月'!$B$6:$F$101,2,FALSE)</f>
        <v>978</v>
      </c>
      <c r="Y18" s="92">
        <f>VLOOKUP(A18,'4月'!$B$6:$F$101,5,FALSE)</f>
        <v>80472</v>
      </c>
      <c r="Z18" s="92">
        <f t="shared" si="7"/>
        <v>21</v>
      </c>
      <c r="AA18" s="92">
        <f>VLOOKUP(A18,'5月'!B18:F113,2,FALSE)</f>
        <v>978</v>
      </c>
      <c r="AB18" s="92">
        <f>VLOOKUP(A18,'5月'!B18:F113,5,FALSE)</f>
        <v>76484</v>
      </c>
      <c r="AC18" s="92">
        <f t="shared" si="8"/>
        <v>20</v>
      </c>
      <c r="AD18" s="92">
        <f>VLOOKUP(A18,'6月'!$B$6:$F$101,2,FALSE)</f>
        <v>978</v>
      </c>
      <c r="AE18" s="92">
        <f>VLOOKUP(A18,'6月'!$B$6:$F$101,5,FALSE)</f>
        <v>68628</v>
      </c>
      <c r="AF18" s="92">
        <f t="shared" si="9"/>
        <v>18</v>
      </c>
      <c r="AG18" s="92">
        <f>VLOOKUP(A18,'7月'!$B$6:$F$101,2,FALSE)</f>
        <v>646</v>
      </c>
      <c r="AH18" s="92">
        <f>VLOOKUP(A18,'7月'!$B$6:$F$101,5,FALSE)</f>
        <v>15156</v>
      </c>
      <c r="AI18" s="92">
        <f t="shared" si="10"/>
        <v>6</v>
      </c>
      <c r="AJ18" s="92"/>
      <c r="AK18" s="92"/>
      <c r="AL18" s="114">
        <f>VLOOKUP(A18,'9月'!$B$6:$F$100,2,FALSE)</f>
        <v>1051</v>
      </c>
      <c r="AM18" s="92">
        <f>VLOOKUP(A18,'9月'!$B$6:$F$100,5,FALSE)</f>
        <v>86896</v>
      </c>
      <c r="AN18" s="92">
        <f t="shared" si="11"/>
        <v>21</v>
      </c>
      <c r="AO18" s="92">
        <f>VLOOKUP(A18,'10月'!$B$6:$F$100,2,FALSE)</f>
        <v>1035</v>
      </c>
      <c r="AP18" s="92">
        <f>VLOOKUP(A18,'10月'!$B$6:$F$100,5,FALSE)</f>
        <v>92915</v>
      </c>
      <c r="AQ18" s="92">
        <f t="shared" si="12"/>
        <v>18</v>
      </c>
      <c r="AR18" s="92">
        <f>VLOOKUP(A18,'11月'!$B$6:$F$100,2,FALSE)</f>
        <v>1037</v>
      </c>
      <c r="AS18" s="92">
        <f>VLOOKUP(A18,'11月'!$B$6:$F$100,5,FALSE)</f>
        <v>113630</v>
      </c>
      <c r="AT18" s="92">
        <f t="shared" si="13"/>
        <v>22</v>
      </c>
      <c r="AU18" s="92">
        <f>VLOOKUP(A18,'11月提标补差'!$B$6:$F$100,2,FALSE)</f>
        <v>1051</v>
      </c>
      <c r="AV18" s="92">
        <f>VLOOKUP(A18,'11月提标补差'!$B$6:$F$100,5,FALSE)</f>
        <v>21724</v>
      </c>
      <c r="AW18" s="16">
        <f>VLOOKUP(A18,'12月'!$B$6:$F$100,2,FALSE)</f>
        <v>1037</v>
      </c>
      <c r="AX18" s="16">
        <f>VLOOKUP(A18,'12月'!$B$6:$F$100,5,FALSE)</f>
        <v>113490</v>
      </c>
      <c r="AY18" s="127">
        <f t="shared" si="14"/>
        <v>22</v>
      </c>
      <c r="AZ18" s="128">
        <f t="shared" si="15"/>
        <v>807735</v>
      </c>
      <c r="BA18" s="128">
        <f t="shared" si="16"/>
        <v>184</v>
      </c>
    </row>
    <row r="19" spans="1:53" s="71" customFormat="1" ht="12">
      <c r="A19" s="91" t="s">
        <v>51</v>
      </c>
      <c r="B19" s="92">
        <v>1</v>
      </c>
      <c r="C19" s="92">
        <v>1</v>
      </c>
      <c r="D19" s="92"/>
      <c r="E19" s="92">
        <v>1</v>
      </c>
      <c r="F19" s="92"/>
      <c r="G19" s="92" t="s">
        <v>52</v>
      </c>
      <c r="H19" s="92"/>
      <c r="I19" s="92"/>
      <c r="J19" s="92"/>
      <c r="K19" s="92"/>
      <c r="L19" s="99">
        <f t="shared" si="2"/>
        <v>611573</v>
      </c>
      <c r="M19" s="99">
        <f t="shared" si="3"/>
        <v>302604</v>
      </c>
      <c r="N19" s="99">
        <f t="shared" si="4"/>
        <v>308969</v>
      </c>
      <c r="O19" s="92"/>
      <c r="P19" s="92">
        <f>VLOOKUP(A19,'1月'!$B$6:$E$101,2,FALSE)</f>
        <v>782</v>
      </c>
      <c r="Q19" s="92">
        <f>VLOOKUP(A19,'1月'!$B$6:$F$101,5,FALSE)</f>
        <v>40176</v>
      </c>
      <c r="R19" s="92">
        <f t="shared" si="5"/>
        <v>13</v>
      </c>
      <c r="S19" s="92"/>
      <c r="T19" s="92"/>
      <c r="U19" s="92">
        <f>VLOOKUP(A19,'3月'!$B$6:$F$101,2,FALSE)</f>
        <v>782</v>
      </c>
      <c r="V19" s="92">
        <f>VLOOKUP(A19,'3月'!$B$6:$F$101,5,FALSE)</f>
        <v>71376</v>
      </c>
      <c r="W19" s="92">
        <f t="shared" si="6"/>
        <v>23</v>
      </c>
      <c r="X19" s="105">
        <f>VLOOKUP(A19,'4月'!$B$6:$F$101,2,FALSE)</f>
        <v>783</v>
      </c>
      <c r="Y19" s="92">
        <f>VLOOKUP(A19,'4月'!$B$6:$F$101,5,FALSE)</f>
        <v>65228</v>
      </c>
      <c r="Z19" s="92">
        <f t="shared" si="7"/>
        <v>21</v>
      </c>
      <c r="AA19" s="92">
        <f>VLOOKUP(A19,'5月'!B19:F114,2,FALSE)</f>
        <v>783</v>
      </c>
      <c r="AB19" s="92">
        <f>VLOOKUP(A19,'5月'!B19:F114,5,FALSE)</f>
        <v>62128</v>
      </c>
      <c r="AC19" s="92">
        <f t="shared" si="8"/>
        <v>20</v>
      </c>
      <c r="AD19" s="92">
        <f>VLOOKUP(A19,'6月'!$B$6:$F$101,2,FALSE)</f>
        <v>783</v>
      </c>
      <c r="AE19" s="92">
        <f>VLOOKUP(A19,'6月'!$B$6:$F$101,5,FALSE)</f>
        <v>53420</v>
      </c>
      <c r="AF19" s="92">
        <f t="shared" si="9"/>
        <v>18</v>
      </c>
      <c r="AG19" s="92">
        <f>VLOOKUP(A19,'7月'!$B$6:$F$101,2,FALSE)</f>
        <v>519</v>
      </c>
      <c r="AH19" s="92">
        <f>VLOOKUP(A19,'7月'!$B$6:$F$101,5,FALSE)</f>
        <v>10276</v>
      </c>
      <c r="AI19" s="92">
        <f t="shared" si="10"/>
        <v>5</v>
      </c>
      <c r="AJ19" s="92"/>
      <c r="AK19" s="92"/>
      <c r="AL19" s="114">
        <f>VLOOKUP(A19,'9月'!$B$6:$F$100,2,FALSE)</f>
        <v>802</v>
      </c>
      <c r="AM19" s="92">
        <f>VLOOKUP(A19,'9月'!$B$6:$F$100,5,FALSE)</f>
        <v>66964</v>
      </c>
      <c r="AN19" s="92">
        <f t="shared" si="11"/>
        <v>21</v>
      </c>
      <c r="AO19" s="92">
        <f>VLOOKUP(A19,'10月'!$B$6:$F$100,2,FALSE)</f>
        <v>802</v>
      </c>
      <c r="AP19" s="92">
        <f>VLOOKUP(A19,'10月'!$B$6:$F$100,5,FALSE)</f>
        <v>71450</v>
      </c>
      <c r="AQ19" s="92">
        <f t="shared" si="12"/>
        <v>18</v>
      </c>
      <c r="AR19" s="92">
        <f>VLOOKUP(A19,'11月'!$B$6:$F$100,2,FALSE)</f>
        <v>803</v>
      </c>
      <c r="AS19" s="92">
        <f>VLOOKUP(A19,'11月'!$B$6:$F$100,5,FALSE)</f>
        <v>83340</v>
      </c>
      <c r="AT19" s="92">
        <f t="shared" si="13"/>
        <v>21</v>
      </c>
      <c r="AU19" s="92">
        <f>VLOOKUP(A19,'11月提标补差'!$B$6:$F$100,2,FALSE)</f>
        <v>802</v>
      </c>
      <c r="AV19" s="92">
        <f>VLOOKUP(A19,'11月提标补差'!$B$6:$F$100,5,FALSE)</f>
        <v>16741</v>
      </c>
      <c r="AW19" s="16">
        <f>VLOOKUP(A19,'12月'!$B$6:$F$100,2,FALSE)</f>
        <v>801</v>
      </c>
      <c r="AX19" s="16">
        <f>VLOOKUP(A19,'12月'!$B$6:$F$100,5,FALSE)</f>
        <v>87215</v>
      </c>
      <c r="AY19" s="127">
        <f t="shared" si="14"/>
        <v>22</v>
      </c>
      <c r="AZ19" s="128">
        <f t="shared" si="15"/>
        <v>628314</v>
      </c>
      <c r="BA19" s="128">
        <f t="shared" si="16"/>
        <v>182</v>
      </c>
    </row>
    <row r="20" spans="1:53" s="72" customFormat="1" ht="12">
      <c r="A20" s="93" t="s">
        <v>53</v>
      </c>
      <c r="B20" s="94">
        <v>1</v>
      </c>
      <c r="C20" s="94"/>
      <c r="D20" s="94">
        <v>1</v>
      </c>
      <c r="E20" s="94"/>
      <c r="F20" s="94">
        <v>1</v>
      </c>
      <c r="G20" s="94"/>
      <c r="H20" s="94"/>
      <c r="I20" s="94"/>
      <c r="J20" s="94"/>
      <c r="K20" s="94"/>
      <c r="L20" s="98">
        <f t="shared" si="2"/>
        <v>17747</v>
      </c>
      <c r="M20" s="98">
        <f t="shared" si="3"/>
        <v>8984</v>
      </c>
      <c r="N20" s="98">
        <f t="shared" si="4"/>
        <v>8763</v>
      </c>
      <c r="O20" s="94"/>
      <c r="P20" s="94">
        <f>VLOOKUP(A20,'1月'!$B$6:$E$101,2,FALSE)</f>
        <v>23</v>
      </c>
      <c r="Q20" s="94">
        <f>VLOOKUP(A20,'1月'!$B$6:$F$101,5,FALSE)</f>
        <v>1084</v>
      </c>
      <c r="R20" s="92">
        <f t="shared" si="5"/>
        <v>12</v>
      </c>
      <c r="S20" s="94"/>
      <c r="T20" s="94"/>
      <c r="U20" s="94">
        <f>VLOOKUP(A20,'3月'!$B$6:$F$101,2,FALSE)</f>
        <v>22</v>
      </c>
      <c r="V20" s="94">
        <f>VLOOKUP(A20,'3月'!$B$6:$F$101,5,FALSE)</f>
        <v>2024</v>
      </c>
      <c r="W20" s="92">
        <f t="shared" si="6"/>
        <v>23</v>
      </c>
      <c r="X20" s="94">
        <f>VLOOKUP(A20,'4月'!$B$6:$F$101,2,FALSE)</f>
        <v>22</v>
      </c>
      <c r="Y20" s="94">
        <f>VLOOKUP(A20,'4月'!$B$6:$F$101,5,FALSE)</f>
        <v>1936</v>
      </c>
      <c r="Z20" s="92">
        <f t="shared" si="7"/>
        <v>22</v>
      </c>
      <c r="AA20" s="94">
        <f>VLOOKUP(A20,'5月'!B20:F115,2,FALSE)</f>
        <v>22</v>
      </c>
      <c r="AB20" s="94">
        <f>VLOOKUP(A20,'5月'!B20:F115,5,FALSE)</f>
        <v>1672</v>
      </c>
      <c r="AC20" s="92">
        <f t="shared" si="8"/>
        <v>19</v>
      </c>
      <c r="AD20" s="94">
        <f>VLOOKUP(A20,'6月'!$B$6:$F$101,2,FALSE)</f>
        <v>22</v>
      </c>
      <c r="AE20" s="94">
        <f>VLOOKUP(A20,'6月'!$B$6:$F$101,5,FALSE)</f>
        <v>1760</v>
      </c>
      <c r="AF20" s="92">
        <f t="shared" si="9"/>
        <v>20</v>
      </c>
      <c r="AG20" s="94">
        <f>VLOOKUP(A20,'7月'!$B$6:$F$101,2,FALSE)</f>
        <v>22</v>
      </c>
      <c r="AH20" s="94">
        <f>VLOOKUP(A20,'7月'!$B$6:$F$101,5,FALSE)</f>
        <v>508</v>
      </c>
      <c r="AI20" s="92">
        <f t="shared" si="10"/>
        <v>6</v>
      </c>
      <c r="AJ20" s="94"/>
      <c r="AK20" s="94"/>
      <c r="AL20" s="114">
        <f>VLOOKUP(A20,'9月'!$B$6:$F$100,2,FALSE)</f>
        <v>23</v>
      </c>
      <c r="AM20" s="94">
        <f>VLOOKUP(A20,'9月'!$B$6:$F$100,5,FALSE)</f>
        <v>2024</v>
      </c>
      <c r="AN20" s="92">
        <f t="shared" si="11"/>
        <v>22</v>
      </c>
      <c r="AO20" s="94">
        <f>VLOOKUP(A20,'10月'!$B$6:$F$100,2,FALSE)</f>
        <v>23</v>
      </c>
      <c r="AP20" s="94">
        <f>VLOOKUP(A20,'10月'!$B$6:$F$100,5,FALSE)</f>
        <v>1564</v>
      </c>
      <c r="AQ20" s="92">
        <f t="shared" si="12"/>
        <v>14</v>
      </c>
      <c r="AR20" s="94">
        <f>VLOOKUP(A20,'11月'!$B$6:$F$100,2,FALSE)</f>
        <v>23</v>
      </c>
      <c r="AS20" s="94">
        <f>VLOOKUP(A20,'11月'!$B$6:$F$100,5,FALSE)</f>
        <v>2530</v>
      </c>
      <c r="AT20" s="92">
        <f t="shared" si="13"/>
        <v>22</v>
      </c>
      <c r="AU20" s="94">
        <f>VLOOKUP(A20,'11月提标补差'!$B$6:$F$100,2,FALSE)</f>
        <v>23</v>
      </c>
      <c r="AV20" s="94">
        <f>VLOOKUP(A20,'11月提标补差'!$B$6:$F$100,5,FALSE)</f>
        <v>897</v>
      </c>
      <c r="AW20" s="16">
        <f>VLOOKUP(A20,'12月'!$B$6:$F$100,2,FALSE)</f>
        <v>23</v>
      </c>
      <c r="AX20" s="16">
        <f>VLOOKUP(A20,'12月'!$B$6:$F$100,5,FALSE)</f>
        <v>2645</v>
      </c>
      <c r="AY20" s="127">
        <f t="shared" si="14"/>
        <v>23</v>
      </c>
      <c r="AZ20" s="128">
        <f t="shared" si="15"/>
        <v>18644</v>
      </c>
      <c r="BA20" s="128">
        <f t="shared" si="16"/>
        <v>183</v>
      </c>
    </row>
    <row r="21" spans="1:53" s="71" customFormat="1" ht="12.75" customHeight="1">
      <c r="A21" s="95" t="s">
        <v>54</v>
      </c>
      <c r="B21" s="92">
        <v>1</v>
      </c>
      <c r="C21" s="92"/>
      <c r="D21" s="92">
        <v>1</v>
      </c>
      <c r="E21" s="92">
        <v>1</v>
      </c>
      <c r="F21" s="92"/>
      <c r="G21" s="92"/>
      <c r="H21" s="92"/>
      <c r="I21" s="92"/>
      <c r="J21" s="92"/>
      <c r="K21" s="92"/>
      <c r="L21" s="99">
        <f t="shared" si="2"/>
        <v>239407</v>
      </c>
      <c r="M21" s="99">
        <f t="shared" si="3"/>
        <v>115804</v>
      </c>
      <c r="N21" s="99">
        <f t="shared" si="4"/>
        <v>123603</v>
      </c>
      <c r="O21" s="92"/>
      <c r="P21" s="92">
        <f>VLOOKUP(A21,'1月'!$B$6:$E$101,2,FALSE)</f>
        <v>292</v>
      </c>
      <c r="Q21" s="92">
        <f>VLOOKUP(A21,'1月'!$B$6:$F$101,5,FALSE)</f>
        <v>12804</v>
      </c>
      <c r="R21" s="92">
        <f t="shared" si="5"/>
        <v>11</v>
      </c>
      <c r="S21" s="92"/>
      <c r="T21" s="92"/>
      <c r="U21" s="92">
        <f>VLOOKUP(A21,'3月'!$B$6:$F$101,2,FALSE)</f>
        <v>291</v>
      </c>
      <c r="V21" s="92">
        <f>VLOOKUP(A21,'3月'!$B$6:$F$101,5,FALSE)</f>
        <v>26772</v>
      </c>
      <c r="W21" s="92">
        <f t="shared" si="6"/>
        <v>23</v>
      </c>
      <c r="X21" s="105">
        <f>VLOOKUP(A21,'4月'!$B$6:$F$101,2,FALSE)</f>
        <v>291</v>
      </c>
      <c r="Y21" s="92">
        <f>VLOOKUP(A21,'4月'!$B$6:$F$101,5,FALSE)</f>
        <v>25508</v>
      </c>
      <c r="Z21" s="92">
        <f t="shared" si="7"/>
        <v>22</v>
      </c>
      <c r="AA21" s="92">
        <f>VLOOKUP(A21,'5月'!B21:F116,2,FALSE)</f>
        <v>290</v>
      </c>
      <c r="AB21" s="92">
        <f>VLOOKUP(A21,'5月'!B21:F116,5,FALSE)</f>
        <v>20880</v>
      </c>
      <c r="AC21" s="92">
        <f t="shared" si="8"/>
        <v>18</v>
      </c>
      <c r="AD21" s="92">
        <f>VLOOKUP(A21,'6月'!$B$6:$F$101,2,FALSE)</f>
        <v>290</v>
      </c>
      <c r="AE21" s="92">
        <f>VLOOKUP(A21,'6月'!$B$6:$F$101,5,FALSE)</f>
        <v>24360</v>
      </c>
      <c r="AF21" s="92">
        <f t="shared" si="9"/>
        <v>21</v>
      </c>
      <c r="AG21" s="92">
        <f>VLOOKUP(A21,'7月'!$B$6:$F$101,2,FALSE)</f>
        <v>290</v>
      </c>
      <c r="AH21" s="92">
        <f>VLOOKUP(A21,'7月'!$B$6:$F$101,5,FALSE)</f>
        <v>5480</v>
      </c>
      <c r="AI21" s="92">
        <f t="shared" si="10"/>
        <v>5</v>
      </c>
      <c r="AJ21" s="92"/>
      <c r="AK21" s="92"/>
      <c r="AL21" s="114">
        <f>VLOOKUP(A21,'9月'!$B$6:$F$100,2,FALSE)</f>
        <v>311</v>
      </c>
      <c r="AM21" s="92">
        <f>VLOOKUP(A21,'9月'!$B$6:$F$100,5,FALSE)</f>
        <v>27368</v>
      </c>
      <c r="AN21" s="92">
        <f t="shared" si="11"/>
        <v>22</v>
      </c>
      <c r="AO21" s="92">
        <f>VLOOKUP(A21,'10月'!$B$6:$F$100,2,FALSE)</f>
        <v>311</v>
      </c>
      <c r="AP21" s="92">
        <f>VLOOKUP(A21,'10月'!$B$6:$F$100,5,FALSE)</f>
        <v>26435</v>
      </c>
      <c r="AQ21" s="92">
        <f t="shared" si="12"/>
        <v>17</v>
      </c>
      <c r="AR21" s="92">
        <f>VLOOKUP(A21,'11月'!$B$6:$F$100,2,FALSE)</f>
        <v>311</v>
      </c>
      <c r="AS21" s="92">
        <f>VLOOKUP(A21,'11月'!$B$6:$F$100,5,FALSE)</f>
        <v>34150</v>
      </c>
      <c r="AT21" s="92">
        <f t="shared" si="13"/>
        <v>22</v>
      </c>
      <c r="AU21" s="92">
        <f>VLOOKUP(A21,'11月提标补差'!$B$6:$F$100,2,FALSE)</f>
        <v>311</v>
      </c>
      <c r="AV21" s="92">
        <f>VLOOKUP(A21,'11月提标补差'!$B$6:$F$100,5,FALSE)</f>
        <v>6842</v>
      </c>
      <c r="AW21" s="16">
        <f>VLOOKUP(A21,'12月'!$B$6:$F$100,2,FALSE)</f>
        <v>310</v>
      </c>
      <c r="AX21" s="16">
        <f>VLOOKUP(A21,'12月'!$B$6:$F$100,5,FALSE)</f>
        <v>35650</v>
      </c>
      <c r="AY21" s="127">
        <f t="shared" si="14"/>
        <v>23</v>
      </c>
      <c r="AZ21" s="128">
        <f t="shared" si="15"/>
        <v>246249</v>
      </c>
      <c r="BA21" s="128">
        <f t="shared" si="16"/>
        <v>184</v>
      </c>
    </row>
    <row r="22" spans="1:53" s="70" customFormat="1" ht="12">
      <c r="A22" s="88" t="s">
        <v>55</v>
      </c>
      <c r="B22" s="89"/>
      <c r="C22" s="89"/>
      <c r="D22" s="89"/>
      <c r="E22" s="89"/>
      <c r="F22" s="89"/>
      <c r="G22" s="89"/>
      <c r="H22" s="90"/>
      <c r="I22" s="90"/>
      <c r="J22" s="90"/>
      <c r="K22" s="90"/>
      <c r="L22" s="90">
        <f aca="true" t="shared" si="17" ref="L22:Q22">SUM(L23:L35)</f>
        <v>3563219</v>
      </c>
      <c r="M22" s="90">
        <f t="shared" si="17"/>
        <v>1768444</v>
      </c>
      <c r="N22" s="90">
        <f t="shared" si="17"/>
        <v>1794775</v>
      </c>
      <c r="O22" s="90">
        <f t="shared" si="17"/>
        <v>0</v>
      </c>
      <c r="P22" s="90">
        <f t="shared" si="17"/>
        <v>4574</v>
      </c>
      <c r="Q22" s="90">
        <f t="shared" si="17"/>
        <v>207780</v>
      </c>
      <c r="R22" s="92"/>
      <c r="S22" s="90">
        <f>SUM(S23:S35)</f>
        <v>0</v>
      </c>
      <c r="T22" s="90">
        <f>SUM(T23:T35)</f>
        <v>0</v>
      </c>
      <c r="U22" s="90">
        <f>SUM(U23:U35)</f>
        <v>4553</v>
      </c>
      <c r="V22" s="90">
        <f>SUM(V23:V35)</f>
        <v>405744</v>
      </c>
      <c r="W22" s="92"/>
      <c r="X22" s="89">
        <f>SUM(X23:X35)</f>
        <v>4549</v>
      </c>
      <c r="Y22" s="90">
        <f>SUM(Y23:Y35)</f>
        <v>394944</v>
      </c>
      <c r="Z22" s="92"/>
      <c r="AA22" s="90">
        <f>SUM(AA23:AA35)</f>
        <v>4549</v>
      </c>
      <c r="AB22" s="90">
        <f>SUM(AB23:AB35)</f>
        <v>340640</v>
      </c>
      <c r="AC22" s="92"/>
      <c r="AD22" s="90">
        <f>SUM(AD23:AD35)</f>
        <v>4549</v>
      </c>
      <c r="AE22" s="90">
        <f>SUM(AE23:AE35)</f>
        <v>333568</v>
      </c>
      <c r="AF22" s="92"/>
      <c r="AG22" s="90">
        <f>SUM(AG23:AG35)</f>
        <v>4549</v>
      </c>
      <c r="AH22" s="90">
        <f>SUM(AH23:AH35)</f>
        <v>85768</v>
      </c>
      <c r="AI22" s="92"/>
      <c r="AJ22" s="90">
        <f aca="true" t="shared" si="18" ref="AJ22:AU22">SUM(AJ23:AJ35)</f>
        <v>0</v>
      </c>
      <c r="AK22" s="90">
        <f t="shared" si="18"/>
        <v>0</v>
      </c>
      <c r="AL22" s="116">
        <f t="shared" si="18"/>
        <v>4630</v>
      </c>
      <c r="AM22" s="90">
        <f t="shared" si="18"/>
        <v>394768</v>
      </c>
      <c r="AN22" s="92"/>
      <c r="AO22" s="90">
        <f>SUM(AO23:AO35)</f>
        <v>4628</v>
      </c>
      <c r="AP22" s="90">
        <f>SUM(AP23:AP35)</f>
        <v>382592</v>
      </c>
      <c r="AQ22" s="92"/>
      <c r="AR22" s="90">
        <f>SUM(AR23:AR35)</f>
        <v>4628</v>
      </c>
      <c r="AS22" s="90">
        <f>SUM(AS23:AS35)</f>
        <v>502230</v>
      </c>
      <c r="AT22" s="92"/>
      <c r="AU22" s="90">
        <f>SUM(AU23:AU35)</f>
        <v>4630</v>
      </c>
      <c r="AV22" s="90">
        <f>SUM(AV23:AV35)</f>
        <v>99695</v>
      </c>
      <c r="AW22" s="90">
        <f>SUM(AW23:AW35)</f>
        <v>4628</v>
      </c>
      <c r="AX22" s="90">
        <f>SUM(AX23:AX35)</f>
        <v>515185</v>
      </c>
      <c r="AY22" s="127"/>
      <c r="AZ22" s="128">
        <f>SUM(AZ23:AZ35)</f>
        <v>3662914</v>
      </c>
      <c r="BA22" s="128"/>
    </row>
    <row r="23" spans="1:53" s="71" customFormat="1" ht="12">
      <c r="A23" s="96" t="s">
        <v>56</v>
      </c>
      <c r="B23" s="92">
        <v>1</v>
      </c>
      <c r="C23" s="92">
        <v>1</v>
      </c>
      <c r="D23" s="92"/>
      <c r="E23" s="92">
        <v>1</v>
      </c>
      <c r="F23" s="92"/>
      <c r="G23" s="92"/>
      <c r="H23" s="92"/>
      <c r="I23" s="92"/>
      <c r="J23" s="92"/>
      <c r="K23" s="92"/>
      <c r="L23" s="99">
        <f>M23+N23</f>
        <v>1284639</v>
      </c>
      <c r="M23" s="99">
        <f>Q23+T23+V23+Y23+AB23+AE23+AH23</f>
        <v>590852</v>
      </c>
      <c r="N23" s="99">
        <f>AK23+AM23+AP23+AS23+AX23</f>
        <v>693787</v>
      </c>
      <c r="O23" s="92"/>
      <c r="P23" s="92">
        <f>VLOOKUP(A23,'1月'!$B$6:$E$101,2,FALSE)</f>
        <v>1595</v>
      </c>
      <c r="Q23" s="92">
        <f>VLOOKUP(A23,'1月'!$B$6:$F$101,5,FALSE)</f>
        <v>74764</v>
      </c>
      <c r="R23" s="92">
        <f t="shared" si="5"/>
        <v>12</v>
      </c>
      <c r="S23" s="107"/>
      <c r="T23" s="92"/>
      <c r="U23" s="92">
        <f>VLOOKUP(A23,'3月'!$B$6:$F$101,2,FALSE)</f>
        <v>1595</v>
      </c>
      <c r="V23" s="92">
        <f>VLOOKUP(A23,'3月'!$B$6:$F$101,5,FALSE)</f>
        <v>138220</v>
      </c>
      <c r="W23" s="92">
        <f t="shared" si="6"/>
        <v>22</v>
      </c>
      <c r="X23" s="105">
        <f>VLOOKUP(A23,'4月'!$B$6:$F$101,2,FALSE)</f>
        <v>1595</v>
      </c>
      <c r="Y23" s="92">
        <f>VLOOKUP(A23,'4月'!$B$6:$F$101,5,FALSE)</f>
        <v>137276</v>
      </c>
      <c r="Z23" s="92">
        <f t="shared" si="7"/>
        <v>22</v>
      </c>
      <c r="AA23" s="92">
        <f>VLOOKUP(A23,'5月'!B23:F118,2,FALSE)</f>
        <v>1595</v>
      </c>
      <c r="AB23" s="92">
        <f>VLOOKUP(A23,'5月'!B23:F118,5,FALSE)</f>
        <v>118696</v>
      </c>
      <c r="AC23" s="92">
        <f t="shared" si="8"/>
        <v>19</v>
      </c>
      <c r="AD23" s="92">
        <f>VLOOKUP(A23,'6月'!$B$6:$F$101,2,FALSE)</f>
        <v>1595</v>
      </c>
      <c r="AE23" s="92">
        <f>VLOOKUP(A23,'6月'!$B$6:$F$101,5,FALSE)</f>
        <v>95968</v>
      </c>
      <c r="AF23" s="92">
        <f t="shared" si="9"/>
        <v>16</v>
      </c>
      <c r="AG23" s="92">
        <f>VLOOKUP(A23,'7月'!$B$6:$F$101,2,FALSE)</f>
        <v>1595</v>
      </c>
      <c r="AH23" s="92">
        <f>VLOOKUP(A23,'7月'!$B$6:$F$101,5,FALSE)</f>
        <v>25928</v>
      </c>
      <c r="AI23" s="92">
        <f t="shared" si="10"/>
        <v>5</v>
      </c>
      <c r="AJ23" s="92"/>
      <c r="AK23" s="92"/>
      <c r="AL23" s="114">
        <f>VLOOKUP(A23,'9月'!$B$6:$F$100,2,FALSE)</f>
        <v>1791</v>
      </c>
      <c r="AM23" s="92">
        <f>VLOOKUP(A23,'9月'!$B$6:$F$100,5,FALSE)</f>
        <v>148612</v>
      </c>
      <c r="AN23" s="92">
        <f t="shared" si="11"/>
        <v>21</v>
      </c>
      <c r="AO23" s="92">
        <f>VLOOKUP(A23,'10月'!$B$6:$F$100,2,FALSE)</f>
        <v>1791</v>
      </c>
      <c r="AP23" s="92">
        <f>VLOOKUP(A23,'10月'!$B$6:$F$100,5,FALSE)</f>
        <v>149950</v>
      </c>
      <c r="AQ23" s="92">
        <f t="shared" si="12"/>
        <v>17</v>
      </c>
      <c r="AR23" s="92">
        <f>VLOOKUP(A23,'11月'!$B$6:$F$100,2,FALSE)</f>
        <v>1791</v>
      </c>
      <c r="AS23" s="92">
        <f>VLOOKUP(A23,'11月'!$B$6:$F$100,5,FALSE)</f>
        <v>202225</v>
      </c>
      <c r="AT23" s="92">
        <f t="shared" si="13"/>
        <v>23</v>
      </c>
      <c r="AU23" s="92">
        <f>VLOOKUP(A23,'11月提标补差'!$B$6:$F$100,2,FALSE)</f>
        <v>1791</v>
      </c>
      <c r="AV23" s="92">
        <f>VLOOKUP(A23,'11月提标补差'!$B$6:$F$100,5,FALSE)</f>
        <v>37153</v>
      </c>
      <c r="AW23" s="16">
        <f>VLOOKUP(A23,'12月'!$B$6:$F$100,2,FALSE)</f>
        <v>1791</v>
      </c>
      <c r="AX23" s="16">
        <f>VLOOKUP(A23,'12月'!$B$6:$F$100,5,FALSE)</f>
        <v>193000</v>
      </c>
      <c r="AY23" s="127">
        <f t="shared" si="14"/>
        <v>22</v>
      </c>
      <c r="AZ23" s="128">
        <f t="shared" si="15"/>
        <v>1321792</v>
      </c>
      <c r="BA23" s="128">
        <f t="shared" si="16"/>
        <v>179</v>
      </c>
    </row>
    <row r="24" spans="1:53" s="71" customFormat="1" ht="12">
      <c r="A24" s="96" t="s">
        <v>57</v>
      </c>
      <c r="B24" s="92">
        <v>1</v>
      </c>
      <c r="C24" s="92"/>
      <c r="D24" s="92">
        <v>1</v>
      </c>
      <c r="E24" s="92">
        <v>1</v>
      </c>
      <c r="F24" s="92"/>
      <c r="G24" s="92"/>
      <c r="H24" s="92"/>
      <c r="I24" s="92"/>
      <c r="J24" s="92"/>
      <c r="K24" s="92"/>
      <c r="L24" s="99">
        <f aca="true" t="shared" si="19" ref="L24:L35">M24+N24</f>
        <v>35245</v>
      </c>
      <c r="M24" s="99">
        <f aca="true" t="shared" si="20" ref="M24:M35">Q24+T24+V24+Y24+AB24+AE24+AH24</f>
        <v>19132</v>
      </c>
      <c r="N24" s="99">
        <f aca="true" t="shared" si="21" ref="N24:N35">AK24+AM24+AP24+AS24+AX24</f>
        <v>16113</v>
      </c>
      <c r="O24" s="92"/>
      <c r="P24" s="92">
        <f>VLOOKUP(A24,'1月'!$B$6:$E$101,2,FALSE)</f>
        <v>47</v>
      </c>
      <c r="Q24" s="92">
        <f>VLOOKUP(A24,'1月'!$B$6:$F$101,5,FALSE)</f>
        <v>2224</v>
      </c>
      <c r="R24" s="92">
        <f t="shared" si="5"/>
        <v>12</v>
      </c>
      <c r="S24" s="107"/>
      <c r="T24" s="92"/>
      <c r="U24" s="92">
        <f>VLOOKUP(A24,'3月'!$B$6:$F$101,2,FALSE)</f>
        <v>47</v>
      </c>
      <c r="V24" s="92">
        <f>VLOOKUP(A24,'3月'!$B$6:$F$101,5,FALSE)</f>
        <v>4324</v>
      </c>
      <c r="W24" s="92">
        <f t="shared" si="6"/>
        <v>23</v>
      </c>
      <c r="X24" s="105">
        <f>VLOOKUP(A24,'4月'!$B$6:$F$101,2,FALSE)</f>
        <v>47</v>
      </c>
      <c r="Y24" s="92">
        <f>VLOOKUP(A24,'4月'!$B$6:$F$101,5,FALSE)</f>
        <v>4136</v>
      </c>
      <c r="Z24" s="92">
        <f t="shared" si="7"/>
        <v>22</v>
      </c>
      <c r="AA24" s="92">
        <f>VLOOKUP(A24,'5月'!B24:F119,2,FALSE)</f>
        <v>47</v>
      </c>
      <c r="AB24" s="92">
        <f>VLOOKUP(A24,'5月'!B24:F119,5,FALSE)</f>
        <v>3572</v>
      </c>
      <c r="AC24" s="92">
        <f t="shared" si="8"/>
        <v>19</v>
      </c>
      <c r="AD24" s="92">
        <f>VLOOKUP(A24,'6月'!$B$6:$F$101,2,FALSE)</f>
        <v>47</v>
      </c>
      <c r="AE24" s="92">
        <f>VLOOKUP(A24,'6月'!$B$6:$F$101,5,FALSE)</f>
        <v>3948</v>
      </c>
      <c r="AF24" s="92">
        <f t="shared" si="9"/>
        <v>21</v>
      </c>
      <c r="AG24" s="92">
        <f>VLOOKUP(A24,'7月'!$B$6:$F$101,2,FALSE)</f>
        <v>47</v>
      </c>
      <c r="AH24" s="92">
        <f>VLOOKUP(A24,'7月'!$B$6:$F$101,5,FALSE)</f>
        <v>928</v>
      </c>
      <c r="AI24" s="92">
        <f t="shared" si="10"/>
        <v>5</v>
      </c>
      <c r="AJ24" s="92"/>
      <c r="AK24" s="92"/>
      <c r="AL24" s="114">
        <f>VLOOKUP(A24,'9月'!$B$6:$F$100,2,FALSE)</f>
        <v>41</v>
      </c>
      <c r="AM24" s="92">
        <f>VLOOKUP(A24,'9月'!$B$6:$F$100,5,FALSE)</f>
        <v>3608</v>
      </c>
      <c r="AN24" s="92">
        <f t="shared" si="11"/>
        <v>22</v>
      </c>
      <c r="AO24" s="92">
        <f>VLOOKUP(A24,'10月'!$B$6:$F$100,2,FALSE)</f>
        <v>41</v>
      </c>
      <c r="AP24" s="92">
        <f>VLOOKUP(A24,'10月'!$B$6:$F$100,5,FALSE)</f>
        <v>3485</v>
      </c>
      <c r="AQ24" s="92">
        <f t="shared" si="12"/>
        <v>17</v>
      </c>
      <c r="AR24" s="92">
        <f>VLOOKUP(A24,'11月'!$B$6:$F$100,2,FALSE)</f>
        <v>41</v>
      </c>
      <c r="AS24" s="92">
        <f>VLOOKUP(A24,'11月'!$B$6:$F$100,5,FALSE)</f>
        <v>4510</v>
      </c>
      <c r="AT24" s="92">
        <f t="shared" si="13"/>
        <v>22</v>
      </c>
      <c r="AU24" s="92">
        <f>VLOOKUP(A24,'11月提标补差'!$B$6:$F$100,2,FALSE)</f>
        <v>41</v>
      </c>
      <c r="AV24" s="92">
        <f>VLOOKUP(A24,'11月提标补差'!$B$6:$F$100,5,FALSE)</f>
        <v>902</v>
      </c>
      <c r="AW24" s="16">
        <f>VLOOKUP(A24,'12月'!$B$6:$F$100,2,FALSE)</f>
        <v>41</v>
      </c>
      <c r="AX24" s="16">
        <f>VLOOKUP(A24,'12月'!$B$6:$F$100,5,FALSE)</f>
        <v>4510</v>
      </c>
      <c r="AY24" s="127">
        <f t="shared" si="14"/>
        <v>22</v>
      </c>
      <c r="AZ24" s="128">
        <f t="shared" si="15"/>
        <v>36147</v>
      </c>
      <c r="BA24" s="128">
        <f t="shared" si="16"/>
        <v>185</v>
      </c>
    </row>
    <row r="25" spans="1:53" s="71" customFormat="1" ht="12">
      <c r="A25" s="96" t="s">
        <v>58</v>
      </c>
      <c r="B25" s="92">
        <v>1</v>
      </c>
      <c r="C25" s="92"/>
      <c r="D25" s="92">
        <v>1</v>
      </c>
      <c r="E25" s="92">
        <v>1</v>
      </c>
      <c r="F25" s="92"/>
      <c r="G25" s="92"/>
      <c r="H25" s="92"/>
      <c r="I25" s="92"/>
      <c r="J25" s="92"/>
      <c r="K25" s="92"/>
      <c r="L25" s="99">
        <f t="shared" si="19"/>
        <v>89452</v>
      </c>
      <c r="M25" s="99">
        <f t="shared" si="20"/>
        <v>46468</v>
      </c>
      <c r="N25" s="99">
        <f t="shared" si="21"/>
        <v>42984</v>
      </c>
      <c r="O25" s="92"/>
      <c r="P25" s="92">
        <f>VLOOKUP(A25,'1月'!$B$6:$E$101,2,FALSE)</f>
        <v>118</v>
      </c>
      <c r="Q25" s="92">
        <f>VLOOKUP(A25,'1月'!$B$6:$F$101,5,FALSE)</f>
        <v>4896</v>
      </c>
      <c r="R25" s="92">
        <f t="shared" si="5"/>
        <v>11</v>
      </c>
      <c r="S25" s="107"/>
      <c r="T25" s="92"/>
      <c r="U25" s="92">
        <f>VLOOKUP(A25,'3月'!$B$6:$F$101,2,FALSE)</f>
        <v>118</v>
      </c>
      <c r="V25" s="92">
        <f>VLOOKUP(A25,'3月'!$B$6:$F$101,5,FALSE)</f>
        <v>10580</v>
      </c>
      <c r="W25" s="92">
        <f t="shared" si="6"/>
        <v>23</v>
      </c>
      <c r="X25" s="105">
        <f>VLOOKUP(A25,'4月'!$B$6:$F$101,2,FALSE)</f>
        <v>118</v>
      </c>
      <c r="Y25" s="92">
        <f>VLOOKUP(A25,'4月'!$B$6:$F$101,5,FALSE)</f>
        <v>10120</v>
      </c>
      <c r="Z25" s="92">
        <f t="shared" si="7"/>
        <v>22</v>
      </c>
      <c r="AA25" s="92">
        <f>VLOOKUP(A25,'5月'!B25:F120,2,FALSE)</f>
        <v>118</v>
      </c>
      <c r="AB25" s="92">
        <f>VLOOKUP(A25,'5月'!B25:F120,5,FALSE)</f>
        <v>8740</v>
      </c>
      <c r="AC25" s="92">
        <f t="shared" si="8"/>
        <v>19</v>
      </c>
      <c r="AD25" s="92">
        <f>VLOOKUP(A25,'6月'!$B$6:$F$101,2,FALSE)</f>
        <v>118</v>
      </c>
      <c r="AE25" s="92">
        <f>VLOOKUP(A25,'6月'!$B$6:$F$101,5,FALSE)</f>
        <v>9660</v>
      </c>
      <c r="AF25" s="92">
        <f t="shared" si="9"/>
        <v>21</v>
      </c>
      <c r="AG25" s="92">
        <f>VLOOKUP(A25,'7月'!$B$6:$F$101,2,FALSE)</f>
        <v>118</v>
      </c>
      <c r="AH25" s="92">
        <f>VLOOKUP(A25,'7月'!$B$6:$F$101,5,FALSE)</f>
        <v>2472</v>
      </c>
      <c r="AI25" s="92">
        <f t="shared" si="10"/>
        <v>6</v>
      </c>
      <c r="AJ25" s="92"/>
      <c r="AK25" s="92"/>
      <c r="AL25" s="114">
        <f>VLOOKUP(A25,'9月'!$B$6:$F$100,2,FALSE)</f>
        <v>108</v>
      </c>
      <c r="AM25" s="92">
        <f>VLOOKUP(A25,'9月'!$B$6:$F$100,5,FALSE)</f>
        <v>9504</v>
      </c>
      <c r="AN25" s="92">
        <f t="shared" si="11"/>
        <v>22</v>
      </c>
      <c r="AO25" s="92">
        <f>VLOOKUP(A25,'10月'!$B$6:$F$100,2,FALSE)</f>
        <v>108</v>
      </c>
      <c r="AP25" s="92">
        <f>VLOOKUP(A25,'10月'!$B$6:$F$100,5,FALSE)</f>
        <v>9180</v>
      </c>
      <c r="AQ25" s="92">
        <f t="shared" si="12"/>
        <v>17</v>
      </c>
      <c r="AR25" s="92">
        <f>VLOOKUP(A25,'11月'!$B$6:$F$100,2,FALSE)</f>
        <v>108</v>
      </c>
      <c r="AS25" s="92">
        <f>VLOOKUP(A25,'11月'!$B$6:$F$100,5,FALSE)</f>
        <v>11880</v>
      </c>
      <c r="AT25" s="92">
        <f t="shared" si="13"/>
        <v>22</v>
      </c>
      <c r="AU25" s="92">
        <f>VLOOKUP(A25,'11月提标补差'!$B$6:$F$100,2,FALSE)</f>
        <v>108</v>
      </c>
      <c r="AV25" s="92">
        <f>VLOOKUP(A25,'11月提标补差'!$B$6:$F$100,5,FALSE)</f>
        <v>2376</v>
      </c>
      <c r="AW25" s="16">
        <f>VLOOKUP(A25,'12月'!$B$6:$F$100,2,FALSE)</f>
        <v>108</v>
      </c>
      <c r="AX25" s="16">
        <f>VLOOKUP(A25,'12月'!$B$6:$F$100,5,FALSE)</f>
        <v>12420</v>
      </c>
      <c r="AY25" s="127">
        <f t="shared" si="14"/>
        <v>23</v>
      </c>
      <c r="AZ25" s="128">
        <f t="shared" si="15"/>
        <v>91828</v>
      </c>
      <c r="BA25" s="128">
        <f t="shared" si="16"/>
        <v>186</v>
      </c>
    </row>
    <row r="26" spans="1:53" s="71" customFormat="1" ht="12">
      <c r="A26" s="96" t="s">
        <v>59</v>
      </c>
      <c r="B26" s="92">
        <v>1</v>
      </c>
      <c r="C26" s="92">
        <v>1</v>
      </c>
      <c r="D26" s="92"/>
      <c r="E26" s="92">
        <v>1</v>
      </c>
      <c r="F26" s="92"/>
      <c r="G26" s="92"/>
      <c r="H26" s="92"/>
      <c r="I26" s="92"/>
      <c r="J26" s="92"/>
      <c r="K26" s="92"/>
      <c r="L26" s="99">
        <f t="shared" si="19"/>
        <v>330825</v>
      </c>
      <c r="M26" s="99">
        <f t="shared" si="20"/>
        <v>173260</v>
      </c>
      <c r="N26" s="99">
        <f t="shared" si="21"/>
        <v>157565</v>
      </c>
      <c r="O26" s="92"/>
      <c r="P26" s="92">
        <f>VLOOKUP(A26,'1月'!$B$6:$E$101,2,FALSE)</f>
        <v>438</v>
      </c>
      <c r="Q26" s="92">
        <f>VLOOKUP(A26,'1月'!$B$6:$F$101,5,FALSE)</f>
        <v>20040</v>
      </c>
      <c r="R26" s="92">
        <f t="shared" si="5"/>
        <v>12</v>
      </c>
      <c r="S26" s="107"/>
      <c r="T26" s="92"/>
      <c r="U26" s="92">
        <f>VLOOKUP(A26,'3月'!$B$6:$F$101,2,FALSE)</f>
        <v>433</v>
      </c>
      <c r="V26" s="92">
        <f>VLOOKUP(A26,'3月'!$B$6:$F$101,5,FALSE)</f>
        <v>38860</v>
      </c>
      <c r="W26" s="92">
        <f t="shared" si="6"/>
        <v>23</v>
      </c>
      <c r="X26" s="105">
        <f>VLOOKUP(A26,'4月'!$B$6:$F$101,2,FALSE)</f>
        <v>433</v>
      </c>
      <c r="Y26" s="92">
        <f>VLOOKUP(A26,'4月'!$B$6:$F$101,5,FALSE)</f>
        <v>37828</v>
      </c>
      <c r="Z26" s="92">
        <f t="shared" si="7"/>
        <v>22</v>
      </c>
      <c r="AA26" s="92">
        <f>VLOOKUP(A26,'5月'!B26:F121,2,FALSE)</f>
        <v>433</v>
      </c>
      <c r="AB26" s="92">
        <f>VLOOKUP(A26,'5月'!B26:F121,5,FALSE)</f>
        <v>32644</v>
      </c>
      <c r="AC26" s="92">
        <f t="shared" si="8"/>
        <v>19</v>
      </c>
      <c r="AD26" s="92">
        <f>VLOOKUP(A26,'6月'!$B$6:$F$101,2,FALSE)</f>
        <v>433</v>
      </c>
      <c r="AE26" s="92">
        <f>VLOOKUP(A26,'6月'!$B$6:$F$101,5,FALSE)</f>
        <v>35936</v>
      </c>
      <c r="AF26" s="92">
        <f t="shared" si="9"/>
        <v>21</v>
      </c>
      <c r="AG26" s="92">
        <f>VLOOKUP(A26,'7月'!$B$6:$F$101,2,FALSE)</f>
        <v>433</v>
      </c>
      <c r="AH26" s="92">
        <f>VLOOKUP(A26,'7月'!$B$6:$F$101,5,FALSE)</f>
        <v>7952</v>
      </c>
      <c r="AI26" s="92">
        <f t="shared" si="10"/>
        <v>5</v>
      </c>
      <c r="AJ26" s="92"/>
      <c r="AK26" s="92"/>
      <c r="AL26" s="114">
        <f>VLOOKUP(A26,'9月'!$B$6:$F$100,2,FALSE)</f>
        <v>399</v>
      </c>
      <c r="AM26" s="92">
        <f>VLOOKUP(A26,'9月'!$B$6:$F$100,5,FALSE)</f>
        <v>34460</v>
      </c>
      <c r="AN26" s="92">
        <f t="shared" si="11"/>
        <v>22</v>
      </c>
      <c r="AO26" s="92">
        <f>VLOOKUP(A26,'10月'!$B$6:$F$100,2,FALSE)</f>
        <v>399</v>
      </c>
      <c r="AP26" s="92">
        <f>VLOOKUP(A26,'10月'!$B$6:$F$100,5,FALSE)</f>
        <v>33870</v>
      </c>
      <c r="AQ26" s="92">
        <f t="shared" si="12"/>
        <v>17</v>
      </c>
      <c r="AR26" s="92">
        <f>VLOOKUP(A26,'11月'!$B$6:$F$100,2,FALSE)</f>
        <v>399</v>
      </c>
      <c r="AS26" s="92">
        <f>VLOOKUP(A26,'11月'!$B$6:$F$100,5,FALSE)</f>
        <v>43715</v>
      </c>
      <c r="AT26" s="92">
        <f t="shared" si="13"/>
        <v>22</v>
      </c>
      <c r="AU26" s="92">
        <f>VLOOKUP(A26,'11月提标补差'!$B$6:$F$100,2,FALSE)</f>
        <v>399</v>
      </c>
      <c r="AV26" s="92">
        <f>VLOOKUP(A26,'11月提标补差'!$B$6:$F$100,5,FALSE)</f>
        <v>8615</v>
      </c>
      <c r="AW26" s="16">
        <f>VLOOKUP(A26,'12月'!$B$6:$F$100,2,FALSE)</f>
        <v>399</v>
      </c>
      <c r="AX26" s="16">
        <f>VLOOKUP(A26,'12月'!$B$6:$F$100,5,FALSE)</f>
        <v>45520</v>
      </c>
      <c r="AY26" s="127">
        <f t="shared" si="14"/>
        <v>23</v>
      </c>
      <c r="AZ26" s="128">
        <f t="shared" si="15"/>
        <v>339440</v>
      </c>
      <c r="BA26" s="128">
        <f t="shared" si="16"/>
        <v>186</v>
      </c>
    </row>
    <row r="27" spans="1:53" s="71" customFormat="1" ht="12">
      <c r="A27" s="96" t="s">
        <v>60</v>
      </c>
      <c r="B27" s="92">
        <v>1</v>
      </c>
      <c r="C27" s="92"/>
      <c r="D27" s="92">
        <v>1</v>
      </c>
      <c r="E27" s="92">
        <v>1</v>
      </c>
      <c r="F27" s="92"/>
      <c r="G27" s="92"/>
      <c r="H27" s="92"/>
      <c r="I27" s="92"/>
      <c r="J27" s="92"/>
      <c r="K27" s="92"/>
      <c r="L27" s="99">
        <f t="shared" si="19"/>
        <v>25380</v>
      </c>
      <c r="M27" s="99">
        <f t="shared" si="20"/>
        <v>17420</v>
      </c>
      <c r="N27" s="99">
        <f t="shared" si="21"/>
        <v>7960</v>
      </c>
      <c r="O27" s="92"/>
      <c r="P27" s="92">
        <f>VLOOKUP(A27,'1月'!$B$6:$E$101,2,FALSE)</f>
        <v>43</v>
      </c>
      <c r="Q27" s="92">
        <f>VLOOKUP(A27,'1月'!$B$6:$F$101,5,FALSE)</f>
        <v>2016</v>
      </c>
      <c r="R27" s="92">
        <f t="shared" si="5"/>
        <v>12</v>
      </c>
      <c r="S27" s="107"/>
      <c r="T27" s="92"/>
      <c r="U27" s="92">
        <f>VLOOKUP(A27,'3月'!$B$6:$F$101,2,FALSE)</f>
        <v>43</v>
      </c>
      <c r="V27" s="92">
        <f>VLOOKUP(A27,'3月'!$B$6:$F$101,5,FALSE)</f>
        <v>3956</v>
      </c>
      <c r="W27" s="92">
        <f t="shared" si="6"/>
        <v>23</v>
      </c>
      <c r="X27" s="105">
        <f>VLOOKUP(A27,'4月'!$B$6:$F$101,2,FALSE)</f>
        <v>43</v>
      </c>
      <c r="Y27" s="92">
        <f>VLOOKUP(A27,'4月'!$B$6:$F$101,5,FALSE)</f>
        <v>3784</v>
      </c>
      <c r="Z27" s="92">
        <f t="shared" si="7"/>
        <v>22</v>
      </c>
      <c r="AA27" s="92">
        <f>VLOOKUP(A27,'5月'!B27:F122,2,FALSE)</f>
        <v>43</v>
      </c>
      <c r="AB27" s="92">
        <f>VLOOKUP(A27,'5月'!B27:F122,5,FALSE)</f>
        <v>3268</v>
      </c>
      <c r="AC27" s="92">
        <f t="shared" si="8"/>
        <v>19</v>
      </c>
      <c r="AD27" s="92">
        <f>VLOOKUP(A27,'6月'!$B$6:$F$101,2,FALSE)</f>
        <v>43</v>
      </c>
      <c r="AE27" s="92">
        <f>VLOOKUP(A27,'6月'!$B$6:$F$101,5,FALSE)</f>
        <v>3612</v>
      </c>
      <c r="AF27" s="92">
        <f t="shared" si="9"/>
        <v>21</v>
      </c>
      <c r="AG27" s="92">
        <f>VLOOKUP(A27,'7月'!$B$6:$F$101,2,FALSE)</f>
        <v>43</v>
      </c>
      <c r="AH27" s="92">
        <f>VLOOKUP(A27,'7月'!$B$6:$F$101,5,FALSE)</f>
        <v>784</v>
      </c>
      <c r="AI27" s="92">
        <f t="shared" si="10"/>
        <v>5</v>
      </c>
      <c r="AJ27" s="92"/>
      <c r="AK27" s="92"/>
      <c r="AL27" s="114">
        <f>VLOOKUP(A27,'9月'!$B$6:$F$100,2,FALSE)</f>
        <v>20</v>
      </c>
      <c r="AM27" s="92">
        <f>VLOOKUP(A27,'9月'!$B$6:$F$100,5,FALSE)</f>
        <v>1760</v>
      </c>
      <c r="AN27" s="92">
        <f t="shared" si="11"/>
        <v>22</v>
      </c>
      <c r="AO27" s="92">
        <f>VLOOKUP(A27,'10月'!$B$6:$F$100,2,FALSE)</f>
        <v>20</v>
      </c>
      <c r="AP27" s="92">
        <f>VLOOKUP(A27,'10月'!$B$6:$F$100,5,FALSE)</f>
        <v>1700</v>
      </c>
      <c r="AQ27" s="92">
        <f t="shared" si="12"/>
        <v>17</v>
      </c>
      <c r="AR27" s="92">
        <f>VLOOKUP(A27,'11月'!$B$6:$F$100,2,FALSE)</f>
        <v>20</v>
      </c>
      <c r="AS27" s="92">
        <f>VLOOKUP(A27,'11月'!$B$6:$F$100,5,FALSE)</f>
        <v>2200</v>
      </c>
      <c r="AT27" s="92">
        <f t="shared" si="13"/>
        <v>22</v>
      </c>
      <c r="AU27" s="92">
        <f>VLOOKUP(A27,'11月提标补差'!$B$6:$F$100,2,FALSE)</f>
        <v>20</v>
      </c>
      <c r="AV27" s="92">
        <f>VLOOKUP(A27,'11月提标补差'!$B$6:$F$100,5,FALSE)</f>
        <v>440</v>
      </c>
      <c r="AW27" s="16">
        <f>VLOOKUP(A27,'12月'!$B$6:$F$100,2,FALSE)</f>
        <v>20</v>
      </c>
      <c r="AX27" s="16">
        <f>VLOOKUP(A27,'12月'!$B$6:$F$100,5,FALSE)</f>
        <v>2300</v>
      </c>
      <c r="AY27" s="127">
        <f t="shared" si="14"/>
        <v>23</v>
      </c>
      <c r="AZ27" s="128">
        <f t="shared" si="15"/>
        <v>25820</v>
      </c>
      <c r="BA27" s="128">
        <f t="shared" si="16"/>
        <v>186</v>
      </c>
    </row>
    <row r="28" spans="1:53" s="72" customFormat="1" ht="15" customHeight="1">
      <c r="A28" s="97" t="s">
        <v>61</v>
      </c>
      <c r="B28" s="94">
        <v>1</v>
      </c>
      <c r="C28" s="94"/>
      <c r="D28" s="94">
        <v>1</v>
      </c>
      <c r="E28" s="94"/>
      <c r="F28" s="94">
        <v>1</v>
      </c>
      <c r="G28" s="98" t="s">
        <v>62</v>
      </c>
      <c r="H28" s="94"/>
      <c r="I28" s="94"/>
      <c r="J28" s="94"/>
      <c r="K28" s="94"/>
      <c r="L28" s="98">
        <f t="shared" si="19"/>
        <v>9609</v>
      </c>
      <c r="M28" s="98">
        <f t="shared" si="20"/>
        <v>6180</v>
      </c>
      <c r="N28" s="98">
        <f t="shared" si="21"/>
        <v>3429</v>
      </c>
      <c r="O28" s="94"/>
      <c r="P28" s="94">
        <f>VLOOKUP(A28,'1月'!$B$6:$E$101,2,FALSE)</f>
        <v>15</v>
      </c>
      <c r="Q28" s="94">
        <f>VLOOKUP(A28,'1月'!$B$6:$F$101,5,FALSE)</f>
        <v>720</v>
      </c>
      <c r="R28" s="92">
        <f t="shared" si="5"/>
        <v>12</v>
      </c>
      <c r="S28" s="108"/>
      <c r="T28" s="94"/>
      <c r="U28" s="94">
        <f>VLOOKUP(A28,'3月'!$B$6:$F$101,2,FALSE)</f>
        <v>15</v>
      </c>
      <c r="V28" s="94">
        <f>VLOOKUP(A28,'3月'!$B$6:$F$101,5,FALSE)</f>
        <v>1380</v>
      </c>
      <c r="W28" s="92">
        <f t="shared" si="6"/>
        <v>23</v>
      </c>
      <c r="X28" s="94">
        <f>VLOOKUP(A28,'4月'!$B$6:$F$101,2,FALSE)</f>
        <v>15</v>
      </c>
      <c r="Y28" s="94">
        <f>VLOOKUP(A28,'4月'!$B$6:$F$101,5,FALSE)</f>
        <v>1320</v>
      </c>
      <c r="Z28" s="92">
        <f t="shared" si="7"/>
        <v>22</v>
      </c>
      <c r="AA28" s="94">
        <f>VLOOKUP(A28,'5月'!B28:F123,2,FALSE)</f>
        <v>15</v>
      </c>
      <c r="AB28" s="94">
        <f>VLOOKUP(A28,'5月'!B28:F123,5,FALSE)</f>
        <v>1140</v>
      </c>
      <c r="AC28" s="92">
        <f t="shared" si="8"/>
        <v>19</v>
      </c>
      <c r="AD28" s="94">
        <f>VLOOKUP(A28,'6月'!$B$6:$F$101,2,FALSE)</f>
        <v>15</v>
      </c>
      <c r="AE28" s="94">
        <f>VLOOKUP(A28,'6月'!$B$6:$F$101,5,FALSE)</f>
        <v>1260</v>
      </c>
      <c r="AF28" s="92">
        <f t="shared" si="9"/>
        <v>21</v>
      </c>
      <c r="AG28" s="94">
        <f>VLOOKUP(A28,'7月'!$B$6:$F$101,2,FALSE)</f>
        <v>15</v>
      </c>
      <c r="AH28" s="94">
        <f>VLOOKUP(A28,'7月'!$B$6:$F$101,5,FALSE)</f>
        <v>360</v>
      </c>
      <c r="AI28" s="92">
        <f t="shared" si="10"/>
        <v>6</v>
      </c>
      <c r="AJ28" s="94"/>
      <c r="AK28" s="94"/>
      <c r="AL28" s="114">
        <f>VLOOKUP(A28,'9月'!$B$6:$F$100,2,FALSE)</f>
        <v>9</v>
      </c>
      <c r="AM28" s="94">
        <f>VLOOKUP(A28,'9月'!$B$6:$F$100,5,FALSE)</f>
        <v>792</v>
      </c>
      <c r="AN28" s="92">
        <f t="shared" si="11"/>
        <v>22</v>
      </c>
      <c r="AO28" s="94">
        <f>VLOOKUP(A28,'10月'!$B$6:$F$100,2,FALSE)</f>
        <v>9</v>
      </c>
      <c r="AP28" s="94">
        <f>VLOOKUP(A28,'10月'!$B$6:$F$100,5,FALSE)</f>
        <v>612</v>
      </c>
      <c r="AQ28" s="92">
        <f t="shared" si="12"/>
        <v>14</v>
      </c>
      <c r="AR28" s="94">
        <f>VLOOKUP(A28,'11月'!$B$6:$F$100,2,FALSE)</f>
        <v>9</v>
      </c>
      <c r="AS28" s="94">
        <f>VLOOKUP(A28,'11月'!$B$6:$F$100,5,FALSE)</f>
        <v>990</v>
      </c>
      <c r="AT28" s="92">
        <f t="shared" si="13"/>
        <v>22</v>
      </c>
      <c r="AU28" s="94">
        <f>VLOOKUP(A28,'11月提标补差'!$B$6:$F$100,2,FALSE)</f>
        <v>9</v>
      </c>
      <c r="AV28" s="94">
        <f>VLOOKUP(A28,'11月提标补差'!$B$6:$F$100,5,FALSE)</f>
        <v>351</v>
      </c>
      <c r="AW28" s="16">
        <f>VLOOKUP(A28,'12月'!$B$6:$F$100,2,FALSE)</f>
        <v>9</v>
      </c>
      <c r="AX28" s="16">
        <f>VLOOKUP(A28,'12月'!$B$6:$F$100,5,FALSE)</f>
        <v>1035</v>
      </c>
      <c r="AY28" s="127">
        <f t="shared" si="14"/>
        <v>23</v>
      </c>
      <c r="AZ28" s="128">
        <f t="shared" si="15"/>
        <v>9960</v>
      </c>
      <c r="BA28" s="128">
        <f t="shared" si="16"/>
        <v>184</v>
      </c>
    </row>
    <row r="29" spans="1:53" s="71" customFormat="1" ht="12">
      <c r="A29" s="96" t="s">
        <v>63</v>
      </c>
      <c r="B29" s="92">
        <v>1</v>
      </c>
      <c r="C29" s="92"/>
      <c r="D29" s="92">
        <v>1</v>
      </c>
      <c r="E29" s="92">
        <v>1</v>
      </c>
      <c r="F29" s="92"/>
      <c r="G29" s="92"/>
      <c r="H29" s="92"/>
      <c r="I29" s="92"/>
      <c r="J29" s="92"/>
      <c r="K29" s="92"/>
      <c r="L29" s="99">
        <f t="shared" si="19"/>
        <v>187992</v>
      </c>
      <c r="M29" s="99">
        <f t="shared" si="20"/>
        <v>99152</v>
      </c>
      <c r="N29" s="99">
        <f t="shared" si="21"/>
        <v>88840</v>
      </c>
      <c r="O29" s="92"/>
      <c r="P29" s="92">
        <f>VLOOKUP(A29,'1月'!$B$6:$E$101,2,FALSE)</f>
        <v>249</v>
      </c>
      <c r="Q29" s="92">
        <f>VLOOKUP(A29,'1月'!$B$6:$F$101,5,FALSE)</f>
        <v>11648</v>
      </c>
      <c r="R29" s="92">
        <f t="shared" si="5"/>
        <v>12</v>
      </c>
      <c r="S29" s="107"/>
      <c r="T29" s="92"/>
      <c r="U29" s="92">
        <f>VLOOKUP(A29,'3月'!$B$6:$F$101,2,FALSE)</f>
        <v>245</v>
      </c>
      <c r="V29" s="92">
        <f>VLOOKUP(A29,'3月'!$B$6:$F$101,5,FALSE)</f>
        <v>22512</v>
      </c>
      <c r="W29" s="92">
        <f t="shared" si="6"/>
        <v>23</v>
      </c>
      <c r="X29" s="105">
        <f>VLOOKUP(A29,'4月'!$B$6:$F$101,2,FALSE)</f>
        <v>245</v>
      </c>
      <c r="Y29" s="92">
        <f>VLOOKUP(A29,'4月'!$B$6:$F$101,5,FALSE)</f>
        <v>21560</v>
      </c>
      <c r="Z29" s="92">
        <f t="shared" si="7"/>
        <v>22</v>
      </c>
      <c r="AA29" s="92">
        <f>VLOOKUP(A29,'5月'!B29:F124,2,FALSE)</f>
        <v>245</v>
      </c>
      <c r="AB29" s="92">
        <f>VLOOKUP(A29,'5月'!B29:F124,5,FALSE)</f>
        <v>18620</v>
      </c>
      <c r="AC29" s="92">
        <f t="shared" si="8"/>
        <v>19</v>
      </c>
      <c r="AD29" s="92">
        <f>VLOOKUP(A29,'6月'!$B$6:$F$101,2,FALSE)</f>
        <v>245</v>
      </c>
      <c r="AE29" s="92">
        <f>VLOOKUP(A29,'6月'!$B$6:$F$101,5,FALSE)</f>
        <v>19600</v>
      </c>
      <c r="AF29" s="92">
        <f t="shared" si="9"/>
        <v>20</v>
      </c>
      <c r="AG29" s="92">
        <f>VLOOKUP(A29,'7月'!$B$6:$F$101,2,FALSE)</f>
        <v>245</v>
      </c>
      <c r="AH29" s="92">
        <f>VLOOKUP(A29,'7月'!$B$6:$F$101,5,FALSE)</f>
        <v>5212</v>
      </c>
      <c r="AI29" s="92">
        <f t="shared" si="10"/>
        <v>6</v>
      </c>
      <c r="AJ29" s="92"/>
      <c r="AK29" s="92"/>
      <c r="AL29" s="114">
        <f>VLOOKUP(A29,'9月'!$B$6:$F$100,2,FALSE)</f>
        <v>229</v>
      </c>
      <c r="AM29" s="92">
        <f>VLOOKUP(A29,'9月'!$B$6:$F$100,5,FALSE)</f>
        <v>20140</v>
      </c>
      <c r="AN29" s="92">
        <f t="shared" si="11"/>
        <v>22</v>
      </c>
      <c r="AO29" s="92">
        <f>VLOOKUP(A29,'10月'!$B$6:$F$100,2,FALSE)</f>
        <v>229</v>
      </c>
      <c r="AP29" s="92">
        <f>VLOOKUP(A29,'10月'!$B$6:$F$100,5,FALSE)</f>
        <v>19465</v>
      </c>
      <c r="AQ29" s="92">
        <f t="shared" si="12"/>
        <v>17</v>
      </c>
      <c r="AR29" s="92">
        <f>VLOOKUP(A29,'11月'!$B$6:$F$100,2,FALSE)</f>
        <v>229</v>
      </c>
      <c r="AS29" s="92">
        <f>VLOOKUP(A29,'11月'!$B$6:$F$100,5,FALSE)</f>
        <v>24045</v>
      </c>
      <c r="AT29" s="92">
        <f t="shared" si="13"/>
        <v>21</v>
      </c>
      <c r="AU29" s="92">
        <f>VLOOKUP(A29,'11月提标补差'!$B$6:$F$100,2,FALSE)</f>
        <v>229</v>
      </c>
      <c r="AV29" s="92">
        <f>VLOOKUP(A29,'11月提标补差'!$B$6:$F$100,5,FALSE)</f>
        <v>5035</v>
      </c>
      <c r="AW29" s="16">
        <f>VLOOKUP(A29,'12月'!$B$6:$F$100,2,FALSE)</f>
        <v>229</v>
      </c>
      <c r="AX29" s="16">
        <f>VLOOKUP(A29,'12月'!$B$6:$F$100,5,FALSE)</f>
        <v>25190</v>
      </c>
      <c r="AY29" s="127">
        <f t="shared" si="14"/>
        <v>22</v>
      </c>
      <c r="AZ29" s="128">
        <f t="shared" si="15"/>
        <v>193027</v>
      </c>
      <c r="BA29" s="128">
        <f t="shared" si="16"/>
        <v>184</v>
      </c>
    </row>
    <row r="30" spans="1:53" s="71" customFormat="1" ht="12">
      <c r="A30" s="96" t="s">
        <v>64</v>
      </c>
      <c r="B30" s="92">
        <v>1</v>
      </c>
      <c r="C30" s="92"/>
      <c r="D30" s="92">
        <v>1</v>
      </c>
      <c r="E30" s="92">
        <v>1</v>
      </c>
      <c r="F30" s="92"/>
      <c r="G30" s="92"/>
      <c r="H30" s="92"/>
      <c r="I30" s="92"/>
      <c r="J30" s="92"/>
      <c r="K30" s="92"/>
      <c r="L30" s="99">
        <f t="shared" si="19"/>
        <v>58664</v>
      </c>
      <c r="M30" s="99">
        <f t="shared" si="20"/>
        <v>32168</v>
      </c>
      <c r="N30" s="99">
        <f t="shared" si="21"/>
        <v>26496</v>
      </c>
      <c r="O30" s="92"/>
      <c r="P30" s="92">
        <f>VLOOKUP(A30,'1月'!$B$6:$E$101,2,FALSE)</f>
        <v>86</v>
      </c>
      <c r="Q30" s="92">
        <f>VLOOKUP(A30,'1月'!$B$6:$F$101,5,FALSE)</f>
        <v>3724</v>
      </c>
      <c r="R30" s="92">
        <f t="shared" si="5"/>
        <v>11</v>
      </c>
      <c r="S30" s="107"/>
      <c r="T30" s="92"/>
      <c r="U30" s="92">
        <f>VLOOKUP(A30,'3月'!$B$6:$F$101,2,FALSE)</f>
        <v>81</v>
      </c>
      <c r="V30" s="92">
        <f>VLOOKUP(A30,'3月'!$B$6:$F$101,5,FALSE)</f>
        <v>7452</v>
      </c>
      <c r="W30" s="92">
        <f t="shared" si="6"/>
        <v>23</v>
      </c>
      <c r="X30" s="105">
        <f>VLOOKUP(A30,'4月'!$B$6:$F$101,2,FALSE)</f>
        <v>81</v>
      </c>
      <c r="Y30" s="92">
        <f>VLOOKUP(A30,'4月'!$B$6:$F$101,5,FALSE)</f>
        <v>7128</v>
      </c>
      <c r="Z30" s="92">
        <f t="shared" si="7"/>
        <v>22</v>
      </c>
      <c r="AA30" s="92">
        <f>VLOOKUP(A30,'5月'!B30:F125,2,FALSE)</f>
        <v>81</v>
      </c>
      <c r="AB30" s="92">
        <f>VLOOKUP(A30,'5月'!B30:F125,5,FALSE)</f>
        <v>6156</v>
      </c>
      <c r="AC30" s="92">
        <f t="shared" si="8"/>
        <v>19</v>
      </c>
      <c r="AD30" s="92">
        <f>VLOOKUP(A30,'6月'!$B$6:$F$101,2,FALSE)</f>
        <v>81</v>
      </c>
      <c r="AE30" s="92">
        <f>VLOOKUP(A30,'6月'!$B$6:$F$101,5,FALSE)</f>
        <v>6156</v>
      </c>
      <c r="AF30" s="92">
        <f t="shared" si="9"/>
        <v>19</v>
      </c>
      <c r="AG30" s="92">
        <f>VLOOKUP(A30,'7月'!$B$6:$F$101,2,FALSE)</f>
        <v>81</v>
      </c>
      <c r="AH30" s="92">
        <f>VLOOKUP(A30,'7月'!$B$6:$F$101,5,FALSE)</f>
        <v>1552</v>
      </c>
      <c r="AI30" s="92">
        <f t="shared" si="10"/>
        <v>5</v>
      </c>
      <c r="AJ30" s="92"/>
      <c r="AK30" s="92"/>
      <c r="AL30" s="114">
        <f>VLOOKUP(A30,'9月'!$B$6:$F$100,2,FALSE)</f>
        <v>69</v>
      </c>
      <c r="AM30" s="92">
        <f>VLOOKUP(A30,'9月'!$B$6:$F$100,5,FALSE)</f>
        <v>5796</v>
      </c>
      <c r="AN30" s="92">
        <f t="shared" si="11"/>
        <v>21</v>
      </c>
      <c r="AO30" s="92">
        <f>VLOOKUP(A30,'10月'!$B$6:$F$100,2,FALSE)</f>
        <v>69</v>
      </c>
      <c r="AP30" s="92">
        <f>VLOOKUP(A30,'10月'!$B$6:$F$100,5,FALSE)</f>
        <v>5865</v>
      </c>
      <c r="AQ30" s="92">
        <f t="shared" si="12"/>
        <v>17</v>
      </c>
      <c r="AR30" s="92">
        <f>VLOOKUP(A30,'11月'!$B$6:$F$100,2,FALSE)</f>
        <v>69</v>
      </c>
      <c r="AS30" s="92">
        <f>VLOOKUP(A30,'11月'!$B$6:$F$100,5,FALSE)</f>
        <v>7245</v>
      </c>
      <c r="AT30" s="92">
        <f t="shared" si="13"/>
        <v>21</v>
      </c>
      <c r="AU30" s="92">
        <f>VLOOKUP(A30,'11月提标补差'!$B$6:$F$100,2,FALSE)</f>
        <v>69</v>
      </c>
      <c r="AV30" s="92">
        <f>VLOOKUP(A30,'11月提标补差'!$B$6:$F$100,5,FALSE)</f>
        <v>1449</v>
      </c>
      <c r="AW30" s="16">
        <f>VLOOKUP(A30,'12月'!$B$6:$F$100,2,FALSE)</f>
        <v>69</v>
      </c>
      <c r="AX30" s="16">
        <f>VLOOKUP(A30,'12月'!$B$6:$F$100,5,FALSE)</f>
        <v>7590</v>
      </c>
      <c r="AY30" s="127">
        <f t="shared" si="14"/>
        <v>22</v>
      </c>
      <c r="AZ30" s="128">
        <f t="shared" si="15"/>
        <v>60113</v>
      </c>
      <c r="BA30" s="128">
        <f t="shared" si="16"/>
        <v>180</v>
      </c>
    </row>
    <row r="31" spans="1:53" s="71" customFormat="1" ht="12">
      <c r="A31" s="96" t="s">
        <v>65</v>
      </c>
      <c r="B31" s="92">
        <v>1</v>
      </c>
      <c r="C31" s="92"/>
      <c r="D31" s="92">
        <v>1</v>
      </c>
      <c r="E31" s="92">
        <v>1</v>
      </c>
      <c r="F31" s="92"/>
      <c r="G31" s="92"/>
      <c r="H31" s="92"/>
      <c r="I31" s="92"/>
      <c r="J31" s="92"/>
      <c r="K31" s="92"/>
      <c r="L31" s="99">
        <f t="shared" si="19"/>
        <v>334471</v>
      </c>
      <c r="M31" s="99">
        <f t="shared" si="20"/>
        <v>163992</v>
      </c>
      <c r="N31" s="99">
        <f t="shared" si="21"/>
        <v>170479</v>
      </c>
      <c r="O31" s="92"/>
      <c r="P31" s="92">
        <f>VLOOKUP(A31,'1月'!$B$6:$E$101,2,FALSE)</f>
        <v>414</v>
      </c>
      <c r="Q31" s="92">
        <f>VLOOKUP(A31,'1月'!$B$6:$F$101,5,FALSE)</f>
        <v>19060</v>
      </c>
      <c r="R31" s="92">
        <f t="shared" si="5"/>
        <v>12</v>
      </c>
      <c r="S31" s="107"/>
      <c r="T31" s="92"/>
      <c r="U31" s="92">
        <f>VLOOKUP(A31,'3月'!$B$6:$F$101,2,FALSE)</f>
        <v>412</v>
      </c>
      <c r="V31" s="92">
        <f>VLOOKUP(A31,'3月'!$B$6:$F$101,5,FALSE)</f>
        <v>37824</v>
      </c>
      <c r="W31" s="92">
        <f t="shared" si="6"/>
        <v>23</v>
      </c>
      <c r="X31" s="105">
        <f>VLOOKUP(A31,'4月'!$B$6:$F$101,2,FALSE)</f>
        <v>412</v>
      </c>
      <c r="Y31" s="92">
        <f>VLOOKUP(A31,'4月'!$B$6:$F$101,5,FALSE)</f>
        <v>36144</v>
      </c>
      <c r="Z31" s="92">
        <f t="shared" si="7"/>
        <v>22</v>
      </c>
      <c r="AA31" s="92">
        <f>VLOOKUP(A31,'5月'!B31:F126,2,FALSE)</f>
        <v>412</v>
      </c>
      <c r="AB31" s="92">
        <f>VLOOKUP(A31,'5月'!B31:F126,5,FALSE)</f>
        <v>29608</v>
      </c>
      <c r="AC31" s="92">
        <f t="shared" si="8"/>
        <v>18</v>
      </c>
      <c r="AD31" s="92">
        <f>VLOOKUP(A31,'6月'!$B$6:$F$101,2,FALSE)</f>
        <v>412</v>
      </c>
      <c r="AE31" s="92">
        <f>VLOOKUP(A31,'6月'!$B$6:$F$101,5,FALSE)</f>
        <v>32784</v>
      </c>
      <c r="AF31" s="92">
        <f t="shared" si="9"/>
        <v>20</v>
      </c>
      <c r="AG31" s="92">
        <f>VLOOKUP(A31,'7月'!$B$6:$F$101,2,FALSE)</f>
        <v>412</v>
      </c>
      <c r="AH31" s="92">
        <f>VLOOKUP(A31,'7月'!$B$6:$F$101,5,FALSE)</f>
        <v>8572</v>
      </c>
      <c r="AI31" s="92">
        <f t="shared" si="10"/>
        <v>6</v>
      </c>
      <c r="AJ31" s="92"/>
      <c r="AK31" s="92"/>
      <c r="AL31" s="114">
        <f>VLOOKUP(A31,'9月'!$B$6:$F$100,2,FALSE)</f>
        <v>436</v>
      </c>
      <c r="AM31" s="92">
        <f>VLOOKUP(A31,'9月'!$B$6:$F$100,5,FALSE)</f>
        <v>38224</v>
      </c>
      <c r="AN31" s="92">
        <f t="shared" si="11"/>
        <v>22</v>
      </c>
      <c r="AO31" s="92">
        <f>VLOOKUP(A31,'10月'!$B$6:$F$100,2,FALSE)</f>
        <v>436</v>
      </c>
      <c r="AP31" s="92">
        <f>VLOOKUP(A31,'10月'!$B$6:$F$100,5,FALSE)</f>
        <v>36815</v>
      </c>
      <c r="AQ31" s="92">
        <f t="shared" si="12"/>
        <v>17</v>
      </c>
      <c r="AR31" s="92">
        <f>VLOOKUP(A31,'11月'!$B$6:$F$100,2,FALSE)</f>
        <v>436</v>
      </c>
      <c r="AS31" s="92">
        <f>VLOOKUP(A31,'11月'!$B$6:$F$100,5,FALSE)</f>
        <v>45710</v>
      </c>
      <c r="AT31" s="92">
        <f t="shared" si="13"/>
        <v>21</v>
      </c>
      <c r="AU31" s="92">
        <f>VLOOKUP(A31,'11月提标补差'!$B$6:$F$100,2,FALSE)</f>
        <v>436</v>
      </c>
      <c r="AV31" s="92">
        <f>VLOOKUP(A31,'11月提标补差'!$B$6:$F$100,5,FALSE)</f>
        <v>9556</v>
      </c>
      <c r="AW31" s="16">
        <f>VLOOKUP(A31,'12月'!$B$6:$F$100,2,FALSE)</f>
        <v>436</v>
      </c>
      <c r="AX31" s="16">
        <f>VLOOKUP(A31,'12月'!$B$6:$F$100,5,FALSE)</f>
        <v>49730</v>
      </c>
      <c r="AY31" s="127">
        <f t="shared" si="14"/>
        <v>23</v>
      </c>
      <c r="AZ31" s="128">
        <f t="shared" si="15"/>
        <v>344027</v>
      </c>
      <c r="BA31" s="128">
        <f t="shared" si="16"/>
        <v>184</v>
      </c>
    </row>
    <row r="32" spans="1:53" s="71" customFormat="1" ht="12">
      <c r="A32" s="96" t="s">
        <v>66</v>
      </c>
      <c r="B32" s="92">
        <v>1</v>
      </c>
      <c r="C32" s="92"/>
      <c r="D32" s="92">
        <v>1</v>
      </c>
      <c r="E32" s="92">
        <v>1</v>
      </c>
      <c r="F32" s="92"/>
      <c r="G32" s="92"/>
      <c r="H32" s="92"/>
      <c r="I32" s="92"/>
      <c r="J32" s="92"/>
      <c r="K32" s="92"/>
      <c r="L32" s="99">
        <f t="shared" si="19"/>
        <v>851644</v>
      </c>
      <c r="M32" s="99">
        <f t="shared" si="20"/>
        <v>431836</v>
      </c>
      <c r="N32" s="99">
        <f t="shared" si="21"/>
        <v>419808</v>
      </c>
      <c r="O32" s="92"/>
      <c r="P32" s="92">
        <f>VLOOKUP(A32,'1月'!$B$6:$E$101,2,FALSE)</f>
        <v>1083</v>
      </c>
      <c r="Q32" s="92">
        <f>VLOOKUP(A32,'1月'!$B$6:$F$101,5,FALSE)</f>
        <v>46104</v>
      </c>
      <c r="R32" s="92">
        <f t="shared" si="5"/>
        <v>11</v>
      </c>
      <c r="S32" s="107"/>
      <c r="T32" s="92"/>
      <c r="U32" s="92">
        <f>VLOOKUP(A32,'3月'!$B$6:$F$101,2,FALSE)</f>
        <v>1082</v>
      </c>
      <c r="V32" s="92">
        <f>VLOOKUP(A32,'3月'!$B$6:$F$101,5,FALSE)</f>
        <v>99468</v>
      </c>
      <c r="W32" s="92">
        <f t="shared" si="6"/>
        <v>23</v>
      </c>
      <c r="X32" s="105">
        <f>VLOOKUP(A32,'4月'!$B$6:$F$101,2,FALSE)</f>
        <v>1081</v>
      </c>
      <c r="Y32" s="92">
        <f>VLOOKUP(A32,'4月'!$B$6:$F$101,5,FALSE)</f>
        <v>95072</v>
      </c>
      <c r="Z32" s="92">
        <f t="shared" si="7"/>
        <v>22</v>
      </c>
      <c r="AA32" s="92">
        <f>VLOOKUP(A32,'5月'!B32:F127,2,FALSE)</f>
        <v>1081</v>
      </c>
      <c r="AB32" s="92">
        <f>VLOOKUP(A32,'5月'!B32:F127,5,FALSE)</f>
        <v>82056</v>
      </c>
      <c r="AC32" s="92">
        <f t="shared" si="8"/>
        <v>19</v>
      </c>
      <c r="AD32" s="92">
        <f>VLOOKUP(A32,'6月'!$B$6:$F$101,2,FALSE)</f>
        <v>1081</v>
      </c>
      <c r="AE32" s="92">
        <f>VLOOKUP(A32,'6月'!$B$6:$F$101,5,FALSE)</f>
        <v>86316</v>
      </c>
      <c r="AF32" s="92">
        <f t="shared" si="9"/>
        <v>20</v>
      </c>
      <c r="AG32" s="92">
        <f>VLOOKUP(A32,'7月'!$B$6:$F$101,2,FALSE)</f>
        <v>1081</v>
      </c>
      <c r="AH32" s="92">
        <f>VLOOKUP(A32,'7月'!$B$6:$F$101,5,FALSE)</f>
        <v>22820</v>
      </c>
      <c r="AI32" s="92">
        <f t="shared" si="10"/>
        <v>6</v>
      </c>
      <c r="AJ32" s="92"/>
      <c r="AK32" s="92"/>
      <c r="AL32" s="114">
        <f>VLOOKUP(A32,'9月'!$B$6:$F$100,2,FALSE)</f>
        <v>1088</v>
      </c>
      <c r="AM32" s="92">
        <f>VLOOKUP(A32,'9月'!$B$6:$F$100,5,FALSE)</f>
        <v>94908</v>
      </c>
      <c r="AN32" s="92">
        <f t="shared" si="11"/>
        <v>22</v>
      </c>
      <c r="AO32" s="92">
        <f>VLOOKUP(A32,'10月'!$B$6:$F$100,2,FALSE)</f>
        <v>1088</v>
      </c>
      <c r="AP32" s="92">
        <f>VLOOKUP(A32,'10月'!$B$6:$F$100,5,FALSE)</f>
        <v>86930</v>
      </c>
      <c r="AQ32" s="92">
        <f t="shared" si="12"/>
        <v>16</v>
      </c>
      <c r="AR32" s="92">
        <f>VLOOKUP(A32,'11月'!$B$6:$F$100,2,FALSE)</f>
        <v>1088</v>
      </c>
      <c r="AS32" s="92">
        <f>VLOOKUP(A32,'11月'!$B$6:$F$100,5,FALSE)</f>
        <v>113875</v>
      </c>
      <c r="AT32" s="92">
        <f t="shared" si="13"/>
        <v>21</v>
      </c>
      <c r="AU32" s="92">
        <f>VLOOKUP(A32,'11月提标补差'!$B$6:$F$100,2,FALSE)</f>
        <v>1088</v>
      </c>
      <c r="AV32" s="92">
        <f>VLOOKUP(A32,'11月提标补差'!$B$6:$F$100,5,FALSE)</f>
        <v>23727</v>
      </c>
      <c r="AW32" s="16">
        <f>VLOOKUP(A32,'12月'!$B$6:$F$100,2,FALSE)</f>
        <v>1089</v>
      </c>
      <c r="AX32" s="16">
        <f>VLOOKUP(A32,'12月'!$B$6:$F$100,5,FALSE)</f>
        <v>124095</v>
      </c>
      <c r="AY32" s="127">
        <f t="shared" si="14"/>
        <v>23</v>
      </c>
      <c r="AZ32" s="128">
        <f t="shared" si="15"/>
        <v>875371</v>
      </c>
      <c r="BA32" s="128">
        <f t="shared" si="16"/>
        <v>183</v>
      </c>
    </row>
    <row r="33" spans="1:53" s="72" customFormat="1" ht="12">
      <c r="A33" s="97" t="s">
        <v>67</v>
      </c>
      <c r="B33" s="94">
        <v>1</v>
      </c>
      <c r="C33" s="94"/>
      <c r="D33" s="94">
        <v>1</v>
      </c>
      <c r="E33" s="94"/>
      <c r="F33" s="94">
        <v>1</v>
      </c>
      <c r="G33" s="94" t="s">
        <v>68</v>
      </c>
      <c r="H33" s="94"/>
      <c r="I33" s="94"/>
      <c r="J33" s="94"/>
      <c r="K33" s="94"/>
      <c r="L33" s="98">
        <f t="shared" si="19"/>
        <v>64334</v>
      </c>
      <c r="M33" s="98">
        <f t="shared" si="20"/>
        <v>37984</v>
      </c>
      <c r="N33" s="98">
        <f t="shared" si="21"/>
        <v>26350</v>
      </c>
      <c r="O33" s="94"/>
      <c r="P33" s="94">
        <f>VLOOKUP(A33,'1月'!$B$6:$E$101,2,FALSE)</f>
        <v>94</v>
      </c>
      <c r="Q33" s="94">
        <f>VLOOKUP(A33,'1月'!$B$6:$F$101,5,FALSE)</f>
        <v>4408</v>
      </c>
      <c r="R33" s="92">
        <f t="shared" si="5"/>
        <v>12</v>
      </c>
      <c r="S33" s="108"/>
      <c r="T33" s="94"/>
      <c r="U33" s="94">
        <f>VLOOKUP(A33,'3月'!$B$6:$F$101,2,FALSE)</f>
        <v>96</v>
      </c>
      <c r="V33" s="94">
        <f>VLOOKUP(A33,'3月'!$B$6:$F$101,5,FALSE)</f>
        <v>8568</v>
      </c>
      <c r="W33" s="92">
        <f t="shared" si="6"/>
        <v>23</v>
      </c>
      <c r="X33" s="94">
        <f>VLOOKUP(A33,'4月'!$B$6:$F$101,2,FALSE)</f>
        <v>94</v>
      </c>
      <c r="Y33" s="94">
        <f>VLOOKUP(A33,'4月'!$B$6:$F$101,5,FALSE)</f>
        <v>8172</v>
      </c>
      <c r="Z33" s="92">
        <f t="shared" si="7"/>
        <v>22</v>
      </c>
      <c r="AA33" s="94">
        <f>VLOOKUP(A33,'5月'!B33:F128,2,FALSE)</f>
        <v>94</v>
      </c>
      <c r="AB33" s="94">
        <f>VLOOKUP(A33,'5月'!B33:F128,5,FALSE)</f>
        <v>7044</v>
      </c>
      <c r="AC33" s="92">
        <f t="shared" si="8"/>
        <v>19</v>
      </c>
      <c r="AD33" s="94">
        <f>VLOOKUP(A33,'6月'!$B$6:$F$101,2,FALSE)</f>
        <v>94</v>
      </c>
      <c r="AE33" s="94">
        <f>VLOOKUP(A33,'6月'!$B$6:$F$101,5,FALSE)</f>
        <v>7796</v>
      </c>
      <c r="AF33" s="92">
        <f t="shared" si="9"/>
        <v>21</v>
      </c>
      <c r="AG33" s="94">
        <f>VLOOKUP(A33,'7月'!$B$6:$F$101,2,FALSE)</f>
        <v>94</v>
      </c>
      <c r="AH33" s="94">
        <f>VLOOKUP(A33,'7月'!$B$6:$F$101,5,FALSE)</f>
        <v>1996</v>
      </c>
      <c r="AI33" s="92">
        <f t="shared" si="10"/>
        <v>6</v>
      </c>
      <c r="AJ33" s="94"/>
      <c r="AK33" s="94"/>
      <c r="AL33" s="114">
        <f>VLOOKUP(A33,'9月'!$B$6:$F$100,2,FALSE)</f>
        <v>68</v>
      </c>
      <c r="AM33" s="94">
        <f>VLOOKUP(A33,'9月'!$B$6:$F$100,5,FALSE)</f>
        <v>5640</v>
      </c>
      <c r="AN33" s="92">
        <f t="shared" si="11"/>
        <v>21</v>
      </c>
      <c r="AO33" s="94">
        <f>VLOOKUP(A33,'10月'!$B$6:$F$100,2,FALSE)</f>
        <v>68</v>
      </c>
      <c r="AP33" s="94">
        <f>VLOOKUP(A33,'10月'!$B$6:$F$100,5,FALSE)</f>
        <v>5780</v>
      </c>
      <c r="AQ33" s="92">
        <f t="shared" si="12"/>
        <v>17</v>
      </c>
      <c r="AR33" s="94">
        <f>VLOOKUP(A33,'11月'!$B$6:$F$100,2,FALSE)</f>
        <v>68</v>
      </c>
      <c r="AS33" s="94">
        <f>VLOOKUP(A33,'11月'!$B$6:$F$100,5,FALSE)</f>
        <v>7115</v>
      </c>
      <c r="AT33" s="92">
        <f t="shared" si="13"/>
        <v>21</v>
      </c>
      <c r="AU33" s="94">
        <f>VLOOKUP(A33,'11月提标补差'!$B$6:$F$100,2,FALSE)</f>
        <v>68</v>
      </c>
      <c r="AV33" s="94">
        <f>VLOOKUP(A33,'11月提标补差'!$B$6:$F$100,5,FALSE)</f>
        <v>1410</v>
      </c>
      <c r="AW33" s="16">
        <f>VLOOKUP(A33,'12月'!$B$6:$F$100,2,FALSE)</f>
        <v>68</v>
      </c>
      <c r="AX33" s="16">
        <f>VLOOKUP(A33,'12月'!$B$6:$F$100,5,FALSE)</f>
        <v>7815</v>
      </c>
      <c r="AY33" s="127">
        <f t="shared" si="14"/>
        <v>23</v>
      </c>
      <c r="AZ33" s="128">
        <f t="shared" si="15"/>
        <v>65744</v>
      </c>
      <c r="BA33" s="128">
        <f t="shared" si="16"/>
        <v>185</v>
      </c>
    </row>
    <row r="34" spans="1:53" s="71" customFormat="1" ht="24">
      <c r="A34" s="96" t="s">
        <v>69</v>
      </c>
      <c r="B34" s="92">
        <v>1</v>
      </c>
      <c r="C34" s="92"/>
      <c r="D34" s="92">
        <v>1</v>
      </c>
      <c r="E34" s="92">
        <v>1</v>
      </c>
      <c r="F34" s="92"/>
      <c r="G34" s="99" t="s">
        <v>70</v>
      </c>
      <c r="H34" s="92"/>
      <c r="I34" s="92"/>
      <c r="J34" s="92"/>
      <c r="K34" s="92"/>
      <c r="L34" s="99">
        <f t="shared" si="19"/>
        <v>250590</v>
      </c>
      <c r="M34" s="99">
        <f t="shared" si="20"/>
        <v>128232</v>
      </c>
      <c r="N34" s="99">
        <f t="shared" si="21"/>
        <v>122358</v>
      </c>
      <c r="O34" s="92"/>
      <c r="P34" s="92">
        <f>VLOOKUP(A34,'1月'!$B$6:$E$101,2,FALSE)</f>
        <v>338</v>
      </c>
      <c r="Q34" s="92">
        <f>VLOOKUP(A34,'1月'!$B$6:$F$101,5,FALSE)</f>
        <v>15660</v>
      </c>
      <c r="R34" s="92">
        <f t="shared" si="5"/>
        <v>12</v>
      </c>
      <c r="S34" s="107"/>
      <c r="T34" s="92"/>
      <c r="U34" s="92">
        <f>VLOOKUP(A34,'3月'!$B$6:$F$101,2,FALSE)</f>
        <v>332</v>
      </c>
      <c r="V34" s="92">
        <f>VLOOKUP(A34,'3月'!$B$6:$F$101,5,FALSE)</f>
        <v>27692</v>
      </c>
      <c r="W34" s="92">
        <f t="shared" si="6"/>
        <v>21</v>
      </c>
      <c r="X34" s="105">
        <f>VLOOKUP(A34,'4月'!$B$6:$F$101,2,FALSE)</f>
        <v>331</v>
      </c>
      <c r="Y34" s="92">
        <f>VLOOKUP(A34,'4月'!$B$6:$F$101,5,FALSE)</f>
        <v>27652</v>
      </c>
      <c r="Z34" s="92">
        <f t="shared" si="7"/>
        <v>21</v>
      </c>
      <c r="AA34" s="92">
        <f>VLOOKUP(A34,'5月'!B34:F129,2,FALSE)</f>
        <v>331</v>
      </c>
      <c r="AB34" s="92">
        <f>VLOOKUP(A34,'5月'!B34:F129,5,FALSE)</f>
        <v>24992</v>
      </c>
      <c r="AC34" s="92">
        <f t="shared" si="8"/>
        <v>19</v>
      </c>
      <c r="AD34" s="92">
        <f>VLOOKUP(A34,'6月'!$B$6:$F$101,2,FALSE)</f>
        <v>331</v>
      </c>
      <c r="AE34" s="92">
        <f>VLOOKUP(A34,'6月'!$B$6:$F$101,5,FALSE)</f>
        <v>26212</v>
      </c>
      <c r="AF34" s="92">
        <f t="shared" si="9"/>
        <v>20</v>
      </c>
      <c r="AG34" s="92">
        <f>VLOOKUP(A34,'7月'!$B$6:$F$101,2,FALSE)</f>
        <v>331</v>
      </c>
      <c r="AH34" s="92">
        <f>VLOOKUP(A34,'7月'!$B$6:$F$101,5,FALSE)</f>
        <v>6024</v>
      </c>
      <c r="AI34" s="92">
        <f t="shared" si="10"/>
        <v>5</v>
      </c>
      <c r="AJ34" s="92"/>
      <c r="AK34" s="92"/>
      <c r="AL34" s="114">
        <f>VLOOKUP(A34,'9月'!$B$6:$F$100,2,FALSE)</f>
        <v>321</v>
      </c>
      <c r="AM34" s="92">
        <f>VLOOKUP(A34,'9月'!$B$6:$F$100,5,FALSE)</f>
        <v>26868</v>
      </c>
      <c r="AN34" s="92">
        <f t="shared" si="11"/>
        <v>21</v>
      </c>
      <c r="AO34" s="92">
        <f>VLOOKUP(A34,'10月'!$B$6:$F$100,2,FALSE)</f>
        <v>320</v>
      </c>
      <c r="AP34" s="92">
        <f>VLOOKUP(A34,'10月'!$B$6:$F$100,5,FALSE)</f>
        <v>25540</v>
      </c>
      <c r="AQ34" s="92">
        <f t="shared" si="12"/>
        <v>16</v>
      </c>
      <c r="AR34" s="92">
        <f>VLOOKUP(A34,'11月'!$B$6:$F$100,2,FALSE)</f>
        <v>320</v>
      </c>
      <c r="AS34" s="92">
        <f>VLOOKUP(A34,'11月'!$B$6:$F$100,5,FALSE)</f>
        <v>33470</v>
      </c>
      <c r="AT34" s="92">
        <f t="shared" si="13"/>
        <v>21</v>
      </c>
      <c r="AU34" s="92">
        <f>VLOOKUP(A34,'11月提标补差'!$B$6:$F$100,2,FALSE)</f>
        <v>321</v>
      </c>
      <c r="AV34" s="92">
        <f>VLOOKUP(A34,'11月提标补差'!$B$6:$F$100,5,FALSE)</f>
        <v>6717</v>
      </c>
      <c r="AW34" s="16">
        <f>VLOOKUP(A34,'12月'!$B$6:$F$100,2,FALSE)</f>
        <v>319</v>
      </c>
      <c r="AX34" s="16">
        <f>VLOOKUP(A34,'12月'!$B$6:$F$100,5,FALSE)</f>
        <v>36480</v>
      </c>
      <c r="AY34" s="127">
        <f t="shared" si="14"/>
        <v>23</v>
      </c>
      <c r="AZ34" s="128">
        <f t="shared" si="15"/>
        <v>257307</v>
      </c>
      <c r="BA34" s="128">
        <f t="shared" si="16"/>
        <v>179</v>
      </c>
    </row>
    <row r="35" spans="1:53" s="72" customFormat="1" ht="12">
      <c r="A35" s="97" t="s">
        <v>71</v>
      </c>
      <c r="B35" s="94">
        <v>1</v>
      </c>
      <c r="C35" s="94"/>
      <c r="D35" s="94">
        <v>1</v>
      </c>
      <c r="E35" s="94"/>
      <c r="F35" s="94">
        <v>1</v>
      </c>
      <c r="G35" s="94"/>
      <c r="H35" s="94"/>
      <c r="I35" s="94"/>
      <c r="J35" s="94"/>
      <c r="K35" s="94"/>
      <c r="L35" s="98">
        <f t="shared" si="19"/>
        <v>40374</v>
      </c>
      <c r="M35" s="98">
        <f t="shared" si="20"/>
        <v>21768</v>
      </c>
      <c r="N35" s="98">
        <f t="shared" si="21"/>
        <v>18606</v>
      </c>
      <c r="O35" s="94"/>
      <c r="P35" s="94">
        <f>VLOOKUP(A35,'1月'!$B$6:$E$101,2,FALSE)</f>
        <v>54</v>
      </c>
      <c r="Q35" s="94">
        <f>VLOOKUP(A35,'1月'!$B$6:$F$101,5,FALSE)</f>
        <v>2516</v>
      </c>
      <c r="R35" s="92">
        <f t="shared" si="5"/>
        <v>12</v>
      </c>
      <c r="S35" s="108"/>
      <c r="T35" s="94"/>
      <c r="U35" s="94">
        <f>VLOOKUP(A35,'3月'!$B$6:$F$101,2,FALSE)</f>
        <v>54</v>
      </c>
      <c r="V35" s="94">
        <f>VLOOKUP(A35,'3月'!$B$6:$F$101,5,FALSE)</f>
        <v>4908</v>
      </c>
      <c r="W35" s="92">
        <f t="shared" si="6"/>
        <v>23</v>
      </c>
      <c r="X35" s="94">
        <f>VLOOKUP(A35,'4月'!$B$6:$F$101,2,FALSE)</f>
        <v>54</v>
      </c>
      <c r="Y35" s="94">
        <f>VLOOKUP(A35,'4月'!$B$6:$F$101,5,FALSE)</f>
        <v>4752</v>
      </c>
      <c r="Z35" s="92">
        <f t="shared" si="7"/>
        <v>22</v>
      </c>
      <c r="AA35" s="94">
        <f>VLOOKUP(A35,'5月'!B35:F130,2,FALSE)</f>
        <v>54</v>
      </c>
      <c r="AB35" s="94">
        <f>VLOOKUP(A35,'5月'!B35:F130,5,FALSE)</f>
        <v>4104</v>
      </c>
      <c r="AC35" s="92">
        <f t="shared" si="8"/>
        <v>19</v>
      </c>
      <c r="AD35" s="94">
        <f>VLOOKUP(A35,'6月'!$B$6:$F$101,2,FALSE)</f>
        <v>54</v>
      </c>
      <c r="AE35" s="94">
        <f>VLOOKUP(A35,'6月'!$B$6:$F$101,5,FALSE)</f>
        <v>4320</v>
      </c>
      <c r="AF35" s="92">
        <f t="shared" si="9"/>
        <v>20</v>
      </c>
      <c r="AG35" s="94">
        <f>VLOOKUP(A35,'7月'!$B$6:$F$101,2,FALSE)</f>
        <v>54</v>
      </c>
      <c r="AH35" s="94">
        <f>VLOOKUP(A35,'7月'!$B$6:$F$101,5,FALSE)</f>
        <v>1168</v>
      </c>
      <c r="AI35" s="92">
        <f t="shared" si="10"/>
        <v>6</v>
      </c>
      <c r="AJ35" s="94"/>
      <c r="AK35" s="94"/>
      <c r="AL35" s="114">
        <f>VLOOKUP(A35,'9月'!$B$6:$F$100,2,FALSE)</f>
        <v>51</v>
      </c>
      <c r="AM35" s="94">
        <f>VLOOKUP(A35,'9月'!$B$6:$F$100,5,FALSE)</f>
        <v>4456</v>
      </c>
      <c r="AN35" s="92">
        <f t="shared" si="11"/>
        <v>22</v>
      </c>
      <c r="AO35" s="94">
        <f>VLOOKUP(A35,'10月'!$B$6:$F$100,2,FALSE)</f>
        <v>50</v>
      </c>
      <c r="AP35" s="94">
        <f>VLOOKUP(A35,'10月'!$B$6:$F$100,5,FALSE)</f>
        <v>3400</v>
      </c>
      <c r="AQ35" s="92">
        <f t="shared" si="12"/>
        <v>14</v>
      </c>
      <c r="AR35" s="94">
        <f>VLOOKUP(A35,'11月'!$B$6:$F$100,2,FALSE)</f>
        <v>50</v>
      </c>
      <c r="AS35" s="94">
        <f>VLOOKUP(A35,'11月'!$B$6:$F$100,5,FALSE)</f>
        <v>5250</v>
      </c>
      <c r="AT35" s="92">
        <f t="shared" si="13"/>
        <v>21</v>
      </c>
      <c r="AU35" s="94">
        <f>VLOOKUP(A35,'11月提标补差'!$B$6:$F$100,2,FALSE)</f>
        <v>51</v>
      </c>
      <c r="AV35" s="94">
        <f>VLOOKUP(A35,'11月提标补差'!$B$6:$F$100,5,FALSE)</f>
        <v>1964</v>
      </c>
      <c r="AW35" s="16">
        <f>VLOOKUP(A35,'12月'!$B$6:$F$100,2,FALSE)</f>
        <v>50</v>
      </c>
      <c r="AX35" s="16">
        <f>VLOOKUP(A35,'12月'!$B$6:$F$100,5,FALSE)</f>
        <v>5500</v>
      </c>
      <c r="AY35" s="127">
        <f t="shared" si="14"/>
        <v>22</v>
      </c>
      <c r="AZ35" s="128">
        <f t="shared" si="15"/>
        <v>42338</v>
      </c>
      <c r="BA35" s="128">
        <f t="shared" si="16"/>
        <v>181</v>
      </c>
    </row>
    <row r="36" spans="1:53" s="70" customFormat="1" ht="12">
      <c r="A36" s="88" t="s">
        <v>72</v>
      </c>
      <c r="B36" s="89"/>
      <c r="C36" s="89"/>
      <c r="D36" s="89"/>
      <c r="E36" s="89"/>
      <c r="F36" s="89"/>
      <c r="G36" s="89"/>
      <c r="H36" s="90"/>
      <c r="I36" s="90"/>
      <c r="J36" s="90"/>
      <c r="K36" s="90"/>
      <c r="L36" s="90">
        <f aca="true" t="shared" si="22" ref="L36:Q36">SUM(L37:L41)</f>
        <v>859274</v>
      </c>
      <c r="M36" s="90">
        <f t="shared" si="22"/>
        <v>453312</v>
      </c>
      <c r="N36" s="90">
        <f t="shared" si="22"/>
        <v>405962</v>
      </c>
      <c r="O36" s="90">
        <f t="shared" si="22"/>
        <v>0</v>
      </c>
      <c r="P36" s="90">
        <f t="shared" si="22"/>
        <v>1158</v>
      </c>
      <c r="Q36" s="90">
        <f t="shared" si="22"/>
        <v>54144</v>
      </c>
      <c r="R36" s="92"/>
      <c r="S36" s="90">
        <f>SUM(S37:S41)</f>
        <v>0</v>
      </c>
      <c r="T36" s="90">
        <f>SUM(T37:T41)</f>
        <v>0</v>
      </c>
      <c r="U36" s="90">
        <f>SUM(U37:U41)</f>
        <v>1151</v>
      </c>
      <c r="V36" s="90">
        <f>SUM(V37:V41)</f>
        <v>104628</v>
      </c>
      <c r="W36" s="92"/>
      <c r="X36" s="89">
        <f>SUM(X37:X41)</f>
        <v>1149</v>
      </c>
      <c r="Y36" s="90">
        <f>SUM(Y37:Y41)</f>
        <v>97876</v>
      </c>
      <c r="Z36" s="92"/>
      <c r="AA36" s="90">
        <f>SUM(AA37:AA41)</f>
        <v>1149</v>
      </c>
      <c r="AB36" s="90">
        <f>SUM(AB37:AB41)</f>
        <v>89732</v>
      </c>
      <c r="AC36" s="92"/>
      <c r="AD36" s="90">
        <f>SUM(AD37:AD41)</f>
        <v>1149</v>
      </c>
      <c r="AE36" s="90">
        <f>SUM(AE37:AE41)</f>
        <v>85784</v>
      </c>
      <c r="AF36" s="92"/>
      <c r="AG36" s="90">
        <f>SUM(AG37:AG41)</f>
        <v>1003</v>
      </c>
      <c r="AH36" s="90">
        <f>SUM(AH37:AH41)</f>
        <v>21148</v>
      </c>
      <c r="AI36" s="92"/>
      <c r="AJ36" s="90">
        <f aca="true" t="shared" si="23" ref="AJ36:AS36">SUM(AJ37:AJ41)</f>
        <v>0</v>
      </c>
      <c r="AK36" s="90">
        <f t="shared" si="23"/>
        <v>0</v>
      </c>
      <c r="AL36" s="116">
        <f t="shared" si="23"/>
        <v>1059</v>
      </c>
      <c r="AM36" s="90">
        <f t="shared" si="23"/>
        <v>91592</v>
      </c>
      <c r="AN36" s="92"/>
      <c r="AO36" s="90">
        <f>SUM(AO37:AO41)</f>
        <v>1059</v>
      </c>
      <c r="AP36" s="90">
        <f>SUM(AP37:AP41)</f>
        <v>91525</v>
      </c>
      <c r="AQ36" s="92"/>
      <c r="AR36" s="90">
        <f>SUM(AR37:AR41)</f>
        <v>1058</v>
      </c>
      <c r="AS36" s="90">
        <f>SUM(AS37:AS41)</f>
        <v>115350</v>
      </c>
      <c r="AT36" s="92"/>
      <c r="AU36" s="90">
        <f>SUM(AU37:AU41)</f>
        <v>1059</v>
      </c>
      <c r="AV36" s="90">
        <f>SUM(AV37:AV41)</f>
        <v>22898</v>
      </c>
      <c r="AW36" s="90">
        <f>SUM(AW37:AW41)</f>
        <v>1058</v>
      </c>
      <c r="AX36" s="90">
        <f>SUM(AX37:AX41)</f>
        <v>107495</v>
      </c>
      <c r="AY36" s="127"/>
      <c r="AZ36" s="128">
        <f>SUM(AZ37:AZ41)</f>
        <v>882172</v>
      </c>
      <c r="BA36" s="128"/>
    </row>
    <row r="37" spans="1:53" s="71" customFormat="1" ht="12">
      <c r="A37" s="96" t="s">
        <v>73</v>
      </c>
      <c r="B37" s="92">
        <v>1</v>
      </c>
      <c r="C37" s="92">
        <v>1</v>
      </c>
      <c r="D37" s="92"/>
      <c r="E37" s="92">
        <v>1</v>
      </c>
      <c r="F37" s="92"/>
      <c r="G37" s="92"/>
      <c r="H37" s="92"/>
      <c r="I37" s="92"/>
      <c r="J37" s="92"/>
      <c r="K37" s="92"/>
      <c r="L37" s="99">
        <f>M37+N37</f>
        <v>326058</v>
      </c>
      <c r="M37" s="99">
        <f>Q37+T37+V37+Y37+AB37+AE37+AH37</f>
        <v>167392</v>
      </c>
      <c r="N37" s="99">
        <f>AK37+AM37+AP37+AS37+AX37</f>
        <v>158666</v>
      </c>
      <c r="O37" s="92"/>
      <c r="P37" s="92">
        <f>VLOOKUP(A37,'1月'!$B$6:$E$101,2,FALSE)</f>
        <v>430</v>
      </c>
      <c r="Q37" s="92">
        <f>VLOOKUP(A37,'1月'!$B$6:$F$101,5,FALSE)</f>
        <v>21924</v>
      </c>
      <c r="R37" s="92">
        <f t="shared" si="5"/>
        <v>13</v>
      </c>
      <c r="S37" s="92"/>
      <c r="T37" s="92"/>
      <c r="U37" s="92">
        <f>VLOOKUP(A37,'3月'!$B$6:$F$101,2,FALSE)</f>
        <v>432</v>
      </c>
      <c r="V37" s="92">
        <f>VLOOKUP(A37,'3月'!$B$6:$F$101,5,FALSE)</f>
        <v>39184</v>
      </c>
      <c r="W37" s="92">
        <f t="shared" si="6"/>
        <v>23</v>
      </c>
      <c r="X37" s="105">
        <f>VLOOKUP(A37,'4月'!$B$6:$F$101,2,FALSE)</f>
        <v>432</v>
      </c>
      <c r="Y37" s="92">
        <f>VLOOKUP(A37,'4月'!$B$6:$F$101,5,FALSE)</f>
        <v>35416</v>
      </c>
      <c r="Z37" s="92">
        <f t="shared" si="7"/>
        <v>21</v>
      </c>
      <c r="AA37" s="92">
        <f>VLOOKUP(A37,'5月'!B37:F132,2,FALSE)</f>
        <v>432</v>
      </c>
      <c r="AB37" s="92">
        <f>VLOOKUP(A37,'5月'!B37:F132,5,FALSE)</f>
        <v>33796</v>
      </c>
      <c r="AC37" s="92">
        <f t="shared" si="8"/>
        <v>20</v>
      </c>
      <c r="AD37" s="92">
        <f>VLOOKUP(A37,'6月'!$B$6:$F$101,2,FALSE)</f>
        <v>432</v>
      </c>
      <c r="AE37" s="92">
        <f>VLOOKUP(A37,'6月'!$B$6:$F$101,5,FALSE)</f>
        <v>30400</v>
      </c>
      <c r="AF37" s="92">
        <f t="shared" si="9"/>
        <v>18</v>
      </c>
      <c r="AG37" s="92">
        <f>VLOOKUP(A37,'7月'!$B$6:$F$101,2,FALSE)</f>
        <v>286</v>
      </c>
      <c r="AH37" s="92">
        <f>VLOOKUP(A37,'7月'!$B$6:$F$101,5,FALSE)</f>
        <v>6672</v>
      </c>
      <c r="AI37" s="92">
        <f t="shared" si="10"/>
        <v>6</v>
      </c>
      <c r="AJ37" s="92"/>
      <c r="AK37" s="92"/>
      <c r="AL37" s="114">
        <f>VLOOKUP(A37,'9月'!$B$6:$F$100,2,FALSE)</f>
        <v>416</v>
      </c>
      <c r="AM37" s="92">
        <f>VLOOKUP(A37,'9月'!$B$6:$F$100,5,FALSE)</f>
        <v>35216</v>
      </c>
      <c r="AN37" s="92">
        <f t="shared" si="11"/>
        <v>22</v>
      </c>
      <c r="AO37" s="92">
        <f>VLOOKUP(A37,'10月'!$B$6:$F$100,2,FALSE)</f>
        <v>416</v>
      </c>
      <c r="AP37" s="92">
        <f>VLOOKUP(A37,'10月'!$B$6:$F$100,5,FALSE)</f>
        <v>37030</v>
      </c>
      <c r="AQ37" s="92">
        <f t="shared" si="12"/>
        <v>18</v>
      </c>
      <c r="AR37" s="92">
        <f>VLOOKUP(A37,'11月'!$B$6:$F$100,2,FALSE)</f>
        <v>416</v>
      </c>
      <c r="AS37" s="92">
        <f>VLOOKUP(A37,'11月'!$B$6:$F$100,5,FALSE)</f>
        <v>45315</v>
      </c>
      <c r="AT37" s="92">
        <f t="shared" si="13"/>
        <v>22</v>
      </c>
      <c r="AU37" s="92">
        <f>VLOOKUP(A37,'11月提标补差'!$B$6:$F$100,2,FALSE)</f>
        <v>416</v>
      </c>
      <c r="AV37" s="92">
        <f>VLOOKUP(A37,'11月提标补差'!$B$6:$F$100,5,FALSE)</f>
        <v>8804</v>
      </c>
      <c r="AW37" s="16">
        <f>VLOOKUP(A37,'12月'!$B$6:$F$100,2,FALSE)</f>
        <v>416</v>
      </c>
      <c r="AX37" s="16">
        <f>VLOOKUP(A37,'12月'!$B$6:$F$100,5,FALSE)</f>
        <v>41105</v>
      </c>
      <c r="AY37" s="127">
        <f t="shared" si="14"/>
        <v>20</v>
      </c>
      <c r="AZ37" s="128">
        <f t="shared" si="15"/>
        <v>334862</v>
      </c>
      <c r="BA37" s="128">
        <f t="shared" si="16"/>
        <v>183</v>
      </c>
    </row>
    <row r="38" spans="1:53" s="71" customFormat="1" ht="12">
      <c r="A38" s="96" t="s">
        <v>74</v>
      </c>
      <c r="B38" s="92">
        <v>1</v>
      </c>
      <c r="C38" s="92"/>
      <c r="D38" s="92">
        <v>1</v>
      </c>
      <c r="E38" s="92">
        <v>1</v>
      </c>
      <c r="F38" s="92"/>
      <c r="G38" s="92"/>
      <c r="H38" s="92"/>
      <c r="I38" s="92"/>
      <c r="J38" s="92"/>
      <c r="K38" s="92"/>
      <c r="L38" s="99">
        <f>M38+N38</f>
        <v>387925</v>
      </c>
      <c r="M38" s="99">
        <f>Q38+T38+V38+Y38+AB38+AE38+AH38</f>
        <v>204020</v>
      </c>
      <c r="N38" s="99">
        <f>AK38+AM38+AP38+AS38+AX38</f>
        <v>183905</v>
      </c>
      <c r="O38" s="92"/>
      <c r="P38" s="92">
        <f>VLOOKUP(A38,'1月'!$B$6:$E$101,2,FALSE)</f>
        <v>520</v>
      </c>
      <c r="Q38" s="92">
        <f>VLOOKUP(A38,'1月'!$B$6:$F$101,5,FALSE)</f>
        <v>22464</v>
      </c>
      <c r="R38" s="92">
        <f t="shared" si="5"/>
        <v>11</v>
      </c>
      <c r="S38" s="92"/>
      <c r="T38" s="92"/>
      <c r="U38" s="92">
        <f>VLOOKUP(A38,'3月'!$B$6:$F$101,2,FALSE)</f>
        <v>518</v>
      </c>
      <c r="V38" s="92">
        <f>VLOOKUP(A38,'3月'!$B$6:$F$101,5,FALSE)</f>
        <v>46968</v>
      </c>
      <c r="W38" s="92">
        <f t="shared" si="6"/>
        <v>23</v>
      </c>
      <c r="X38" s="105">
        <f>VLOOKUP(A38,'4月'!$B$6:$F$101,2,FALSE)</f>
        <v>517</v>
      </c>
      <c r="Y38" s="92">
        <f>VLOOKUP(A38,'4月'!$B$6:$F$101,5,FALSE)</f>
        <v>44860</v>
      </c>
      <c r="Z38" s="92">
        <f t="shared" si="7"/>
        <v>22</v>
      </c>
      <c r="AA38" s="92">
        <f>VLOOKUP(A38,'5月'!B38:F133,2,FALSE)</f>
        <v>517</v>
      </c>
      <c r="AB38" s="92">
        <f>VLOOKUP(A38,'5月'!B38:F133,5,FALSE)</f>
        <v>40780</v>
      </c>
      <c r="AC38" s="92">
        <f t="shared" si="8"/>
        <v>20</v>
      </c>
      <c r="AD38" s="92">
        <f>VLOOKUP(A38,'6月'!$B$6:$F$101,2,FALSE)</f>
        <v>517</v>
      </c>
      <c r="AE38" s="92">
        <f>VLOOKUP(A38,'6月'!$B$6:$F$101,5,FALSE)</f>
        <v>38720</v>
      </c>
      <c r="AF38" s="92">
        <f t="shared" si="9"/>
        <v>19</v>
      </c>
      <c r="AG38" s="92">
        <f>VLOOKUP(A38,'7月'!$B$6:$F$101,2,FALSE)</f>
        <v>517</v>
      </c>
      <c r="AH38" s="92">
        <f>VLOOKUP(A38,'7月'!$B$6:$F$101,5,FALSE)</f>
        <v>10228</v>
      </c>
      <c r="AI38" s="92">
        <f t="shared" si="10"/>
        <v>5</v>
      </c>
      <c r="AJ38" s="92"/>
      <c r="AK38" s="92"/>
      <c r="AL38" s="114">
        <f>VLOOKUP(A38,'9月'!$B$6:$F$100,2,FALSE)</f>
        <v>477</v>
      </c>
      <c r="AM38" s="92">
        <f>VLOOKUP(A38,'9月'!$B$6:$F$100,5,FALSE)</f>
        <v>41860</v>
      </c>
      <c r="AN38" s="92">
        <f t="shared" si="11"/>
        <v>22</v>
      </c>
      <c r="AO38" s="92">
        <f>VLOOKUP(A38,'10月'!$B$6:$F$100,2,FALSE)</f>
        <v>477</v>
      </c>
      <c r="AP38" s="92">
        <f>VLOOKUP(A38,'10月'!$B$6:$F$100,5,FALSE)</f>
        <v>40470</v>
      </c>
      <c r="AQ38" s="92">
        <f t="shared" si="12"/>
        <v>17</v>
      </c>
      <c r="AR38" s="92">
        <f>VLOOKUP(A38,'11月'!$B$6:$F$100,2,FALSE)</f>
        <v>477</v>
      </c>
      <c r="AS38" s="92">
        <f>VLOOKUP(A38,'11月'!$B$6:$F$100,5,FALSE)</f>
        <v>51885</v>
      </c>
      <c r="AT38" s="92">
        <f t="shared" si="13"/>
        <v>22</v>
      </c>
      <c r="AU38" s="92">
        <f>VLOOKUP(A38,'11月提标补差'!$B$6:$F$100,2,FALSE)</f>
        <v>477</v>
      </c>
      <c r="AV38" s="92">
        <f>VLOOKUP(A38,'11月提标补差'!$B$6:$F$100,5,FALSE)</f>
        <v>10465</v>
      </c>
      <c r="AW38" s="16">
        <f>VLOOKUP(A38,'12月'!$B$6:$F$100,2,FALSE)</f>
        <v>477</v>
      </c>
      <c r="AX38" s="16">
        <f>VLOOKUP(A38,'12月'!$B$6:$F$100,5,FALSE)</f>
        <v>49690</v>
      </c>
      <c r="AY38" s="127">
        <f t="shared" si="14"/>
        <v>21</v>
      </c>
      <c r="AZ38" s="128">
        <f t="shared" si="15"/>
        <v>398390</v>
      </c>
      <c r="BA38" s="128">
        <f t="shared" si="16"/>
        <v>182</v>
      </c>
    </row>
    <row r="39" spans="1:53" s="71" customFormat="1" ht="12">
      <c r="A39" s="96" t="s">
        <v>75</v>
      </c>
      <c r="B39" s="92">
        <v>1</v>
      </c>
      <c r="C39" s="92"/>
      <c r="D39" s="92">
        <v>1</v>
      </c>
      <c r="E39" s="92">
        <v>1</v>
      </c>
      <c r="F39" s="92"/>
      <c r="G39" s="92"/>
      <c r="H39" s="92"/>
      <c r="I39" s="92"/>
      <c r="J39" s="92"/>
      <c r="K39" s="92"/>
      <c r="L39" s="99">
        <f>M39+N39</f>
        <v>63118</v>
      </c>
      <c r="M39" s="99">
        <f>Q39+T39+V39+Y39+AB39+AE39+AH39</f>
        <v>34776</v>
      </c>
      <c r="N39" s="99">
        <f>AK39+AM39+AP39+AS39+AX39</f>
        <v>28342</v>
      </c>
      <c r="O39" s="92"/>
      <c r="P39" s="92">
        <f>VLOOKUP(A39,'1月'!$B$6:$E$101,2,FALSE)</f>
        <v>90</v>
      </c>
      <c r="Q39" s="92">
        <f>VLOOKUP(A39,'1月'!$B$6:$F$101,5,FALSE)</f>
        <v>4184</v>
      </c>
      <c r="R39" s="92">
        <f aca="true" t="shared" si="24" ref="R39:R70">ROUNDUP(Q39/(P39*4),0)</f>
        <v>12</v>
      </c>
      <c r="S39" s="92"/>
      <c r="T39" s="92"/>
      <c r="U39" s="92">
        <f>VLOOKUP(A39,'3月'!$B$6:$F$101,2,FALSE)</f>
        <v>85</v>
      </c>
      <c r="V39" s="92">
        <f>VLOOKUP(A39,'3月'!$B$6:$F$101,5,FALSE)</f>
        <v>7820</v>
      </c>
      <c r="W39" s="92">
        <f aca="true" t="shared" si="25" ref="W39:W70">ROUNDUP(V39/(U39*4),0)</f>
        <v>23</v>
      </c>
      <c r="X39" s="105">
        <f>VLOOKUP(A39,'4月'!$B$6:$F$101,2,FALSE)</f>
        <v>85</v>
      </c>
      <c r="Y39" s="92">
        <f>VLOOKUP(A39,'4月'!$B$6:$F$101,5,FALSE)</f>
        <v>7480</v>
      </c>
      <c r="Z39" s="92">
        <f aca="true" t="shared" si="26" ref="Z39:Z70">ROUNDUP(Y39/(X39*4),0)</f>
        <v>22</v>
      </c>
      <c r="AA39" s="92">
        <f>VLOOKUP(A39,'5月'!B39:F134,2,FALSE)</f>
        <v>85</v>
      </c>
      <c r="AB39" s="92">
        <f>VLOOKUP(A39,'5月'!B39:F134,5,FALSE)</f>
        <v>6416</v>
      </c>
      <c r="AC39" s="92">
        <f aca="true" t="shared" si="27" ref="AC39:AC70">ROUNDUP(AB39/(AA39*4),0)</f>
        <v>19</v>
      </c>
      <c r="AD39" s="92">
        <f>VLOOKUP(A39,'6月'!$B$6:$F$101,2,FALSE)</f>
        <v>84</v>
      </c>
      <c r="AE39" s="92">
        <f>VLOOKUP(A39,'6月'!$B$6:$F$101,5,FALSE)</f>
        <v>7056</v>
      </c>
      <c r="AF39" s="92">
        <f aca="true" t="shared" si="28" ref="AF39:AF70">ROUNDUP(AE39/(AD39*4),0)</f>
        <v>21</v>
      </c>
      <c r="AG39" s="92">
        <f>VLOOKUP(A39,'7月'!$B$6:$F$101,2,FALSE)</f>
        <v>84</v>
      </c>
      <c r="AH39" s="92">
        <f>VLOOKUP(A39,'7月'!$B$6:$F$101,5,FALSE)</f>
        <v>1820</v>
      </c>
      <c r="AI39" s="92">
        <f aca="true" t="shared" si="29" ref="AI39:AI70">ROUNDUP(AH39/(AG39*4),0)</f>
        <v>6</v>
      </c>
      <c r="AJ39" s="92"/>
      <c r="AK39" s="92"/>
      <c r="AL39" s="114">
        <f>VLOOKUP(A39,'9月'!$B$6:$F$100,2,FALSE)</f>
        <v>74</v>
      </c>
      <c r="AM39" s="92">
        <f>VLOOKUP(A39,'9月'!$B$6:$F$100,5,FALSE)</f>
        <v>6512</v>
      </c>
      <c r="AN39" s="92">
        <f aca="true" t="shared" si="30" ref="AN39:AN70">ROUNDUP(AM39/(AL39*4),0)</f>
        <v>22</v>
      </c>
      <c r="AO39" s="92">
        <f>VLOOKUP(A39,'10月'!$B$6:$F$100,2,FALSE)</f>
        <v>74</v>
      </c>
      <c r="AP39" s="92">
        <f>VLOOKUP(A39,'10月'!$B$6:$F$100,5,FALSE)</f>
        <v>6290</v>
      </c>
      <c r="AQ39" s="92">
        <f aca="true" t="shared" si="31" ref="AQ39:AQ70">ROUNDUP(AP39/(AO39*5),0)</f>
        <v>17</v>
      </c>
      <c r="AR39" s="92">
        <f>VLOOKUP(A39,'11月'!$B$6:$F$100,2,FALSE)</f>
        <v>74</v>
      </c>
      <c r="AS39" s="92">
        <f>VLOOKUP(A39,'11月'!$B$6:$F$100,5,FALSE)</f>
        <v>8140</v>
      </c>
      <c r="AT39" s="92">
        <f aca="true" t="shared" si="32" ref="AT39:AT70">ROUNDUP(AS39/(AR39*5),0)</f>
        <v>22</v>
      </c>
      <c r="AU39" s="92">
        <f>VLOOKUP(A39,'11月提标补差'!$B$6:$F$100,2,FALSE)</f>
        <v>74</v>
      </c>
      <c r="AV39" s="92">
        <f>VLOOKUP(A39,'11月提标补差'!$B$6:$F$100,5,FALSE)</f>
        <v>1628</v>
      </c>
      <c r="AW39" s="16">
        <f>VLOOKUP(A39,'12月'!$B$6:$F$100,2,FALSE)</f>
        <v>74</v>
      </c>
      <c r="AX39" s="16">
        <f>VLOOKUP(A39,'12月'!$B$6:$F$100,5,FALSE)</f>
        <v>7400</v>
      </c>
      <c r="AY39" s="127">
        <f aca="true" t="shared" si="33" ref="AY39:AY70">ROUNDUP(AX39/(AW39*5),0)</f>
        <v>20</v>
      </c>
      <c r="AZ39" s="128">
        <f aca="true" t="shared" si="34" ref="AZ39:AZ70">Q39+V39+Y39+AB39+AE39+AH39+AM39+AP39+AS39+AV39+AX39</f>
        <v>64746</v>
      </c>
      <c r="BA39" s="128">
        <f aca="true" t="shared" si="35" ref="BA39:BA70">R39+W39+Z39+AC39+AF39+AI39+AN39+AQ39+AT39+AY39</f>
        <v>184</v>
      </c>
    </row>
    <row r="40" spans="1:53" s="71" customFormat="1" ht="12">
      <c r="A40" s="96" t="s">
        <v>76</v>
      </c>
      <c r="B40" s="92">
        <v>1</v>
      </c>
      <c r="C40" s="92"/>
      <c r="D40" s="92">
        <v>1</v>
      </c>
      <c r="E40" s="92">
        <v>1</v>
      </c>
      <c r="F40" s="92"/>
      <c r="G40" s="92"/>
      <c r="H40" s="92"/>
      <c r="I40" s="92"/>
      <c r="J40" s="92"/>
      <c r="K40" s="92"/>
      <c r="L40" s="99">
        <f>M40+N40</f>
        <v>44013</v>
      </c>
      <c r="M40" s="99">
        <f>Q40+T40+V40+Y40+AB40+AE40+AH40</f>
        <v>24488</v>
      </c>
      <c r="N40" s="99">
        <f>AK40+AM40+AP40+AS40+AX40</f>
        <v>19525</v>
      </c>
      <c r="O40" s="92"/>
      <c r="P40" s="92">
        <f>VLOOKUP(A40,'1月'!$B$6:$E$101,2,FALSE)</f>
        <v>60</v>
      </c>
      <c r="Q40" s="92">
        <f>VLOOKUP(A40,'1月'!$B$6:$F$101,5,FALSE)</f>
        <v>2836</v>
      </c>
      <c r="R40" s="92">
        <f t="shared" si="24"/>
        <v>12</v>
      </c>
      <c r="S40" s="92"/>
      <c r="T40" s="92"/>
      <c r="U40" s="92">
        <f>VLOOKUP(A40,'3月'!$B$6:$F$101,2,FALSE)</f>
        <v>60</v>
      </c>
      <c r="V40" s="92">
        <f>VLOOKUP(A40,'3月'!$B$6:$F$101,5,FALSE)</f>
        <v>5520</v>
      </c>
      <c r="W40" s="92">
        <f t="shared" si="25"/>
        <v>23</v>
      </c>
      <c r="X40" s="105">
        <f>VLOOKUP(A40,'4月'!$B$6:$F$101,2,FALSE)</f>
        <v>60</v>
      </c>
      <c r="Y40" s="92">
        <f>VLOOKUP(A40,'4月'!$B$6:$F$101,5,FALSE)</f>
        <v>5280</v>
      </c>
      <c r="Z40" s="92">
        <f t="shared" si="26"/>
        <v>22</v>
      </c>
      <c r="AA40" s="92">
        <f>VLOOKUP(A40,'5月'!B40:F135,2,FALSE)</f>
        <v>60</v>
      </c>
      <c r="AB40" s="92">
        <f>VLOOKUP(A40,'5月'!B40:F135,5,FALSE)</f>
        <v>4560</v>
      </c>
      <c r="AC40" s="92">
        <f t="shared" si="27"/>
        <v>19</v>
      </c>
      <c r="AD40" s="92">
        <f>VLOOKUP(A40,'6月'!$B$6:$F$101,2,FALSE)</f>
        <v>60</v>
      </c>
      <c r="AE40" s="92">
        <f>VLOOKUP(A40,'6月'!$B$6:$F$101,5,FALSE)</f>
        <v>5040</v>
      </c>
      <c r="AF40" s="92">
        <f t="shared" si="28"/>
        <v>21</v>
      </c>
      <c r="AG40" s="92">
        <f>VLOOKUP(A40,'7月'!$B$6:$F$101,2,FALSE)</f>
        <v>60</v>
      </c>
      <c r="AH40" s="92">
        <f>VLOOKUP(A40,'7月'!$B$6:$F$101,5,FALSE)</f>
        <v>1252</v>
      </c>
      <c r="AI40" s="92">
        <f t="shared" si="29"/>
        <v>6</v>
      </c>
      <c r="AJ40" s="92"/>
      <c r="AK40" s="92"/>
      <c r="AL40" s="114">
        <f>VLOOKUP(A40,'9月'!$B$6:$F$100,2,FALSE)</f>
        <v>51</v>
      </c>
      <c r="AM40" s="92">
        <f>VLOOKUP(A40,'9月'!$B$6:$F$100,5,FALSE)</f>
        <v>4480</v>
      </c>
      <c r="AN40" s="92">
        <f t="shared" si="30"/>
        <v>22</v>
      </c>
      <c r="AO40" s="92">
        <f>VLOOKUP(A40,'10月'!$B$6:$F$100,2,FALSE)</f>
        <v>51</v>
      </c>
      <c r="AP40" s="92">
        <f>VLOOKUP(A40,'10月'!$B$6:$F$100,5,FALSE)</f>
        <v>4335</v>
      </c>
      <c r="AQ40" s="92">
        <f t="shared" si="31"/>
        <v>17</v>
      </c>
      <c r="AR40" s="92">
        <f>VLOOKUP(A40,'11月'!$B$6:$F$100,2,FALSE)</f>
        <v>51</v>
      </c>
      <c r="AS40" s="92">
        <f>VLOOKUP(A40,'11月'!$B$6:$F$100,5,FALSE)</f>
        <v>5610</v>
      </c>
      <c r="AT40" s="92">
        <f t="shared" si="32"/>
        <v>22</v>
      </c>
      <c r="AU40" s="92">
        <f>VLOOKUP(A40,'11月提标补差'!$B$6:$F$100,2,FALSE)</f>
        <v>51</v>
      </c>
      <c r="AV40" s="92">
        <f>VLOOKUP(A40,'11月提标补差'!$B$6:$F$100,5,FALSE)</f>
        <v>1120</v>
      </c>
      <c r="AW40" s="16">
        <f>VLOOKUP(A40,'12月'!$B$6:$F$100,2,FALSE)</f>
        <v>51</v>
      </c>
      <c r="AX40" s="16">
        <f>VLOOKUP(A40,'12月'!$B$6:$F$100,5,FALSE)</f>
        <v>5100</v>
      </c>
      <c r="AY40" s="127">
        <f t="shared" si="33"/>
        <v>20</v>
      </c>
      <c r="AZ40" s="128">
        <f t="shared" si="34"/>
        <v>45133</v>
      </c>
      <c r="BA40" s="128">
        <f t="shared" si="35"/>
        <v>184</v>
      </c>
    </row>
    <row r="41" spans="1:53" s="71" customFormat="1" ht="12">
      <c r="A41" s="96" t="s">
        <v>77</v>
      </c>
      <c r="B41" s="92">
        <v>1</v>
      </c>
      <c r="C41" s="92"/>
      <c r="D41" s="92">
        <v>1</v>
      </c>
      <c r="E41" s="92">
        <v>1</v>
      </c>
      <c r="F41" s="92"/>
      <c r="G41" s="92"/>
      <c r="H41" s="92"/>
      <c r="I41" s="92"/>
      <c r="J41" s="92"/>
      <c r="K41" s="92"/>
      <c r="L41" s="99">
        <f>M41+N41</f>
        <v>38160</v>
      </c>
      <c r="M41" s="99">
        <f>Q41+T41+V41+Y41+AB41+AE41+AH41</f>
        <v>22636</v>
      </c>
      <c r="N41" s="99">
        <f>AK41+AM41+AP41+AS41+AX41</f>
        <v>15524</v>
      </c>
      <c r="O41" s="92"/>
      <c r="P41" s="92">
        <f>VLOOKUP(A41,'1月'!$B$6:$E$101,2,FALSE)</f>
        <v>58</v>
      </c>
      <c r="Q41" s="92">
        <f>VLOOKUP(A41,'1月'!$B$6:$F$101,5,FALSE)</f>
        <v>2736</v>
      </c>
      <c r="R41" s="92">
        <f t="shared" si="24"/>
        <v>12</v>
      </c>
      <c r="S41" s="92"/>
      <c r="T41" s="92"/>
      <c r="U41" s="92">
        <f>VLOOKUP(A41,'3月'!$B$6:$F$101,2,FALSE)</f>
        <v>56</v>
      </c>
      <c r="V41" s="92">
        <f>VLOOKUP(A41,'3月'!$B$6:$F$101,5,FALSE)</f>
        <v>5136</v>
      </c>
      <c r="W41" s="92">
        <f t="shared" si="25"/>
        <v>23</v>
      </c>
      <c r="X41" s="105">
        <f>VLOOKUP(A41,'4月'!$B$6:$F$101,2,FALSE)</f>
        <v>55</v>
      </c>
      <c r="Y41" s="92">
        <f>VLOOKUP(A41,'4月'!$B$6:$F$101,5,FALSE)</f>
        <v>4840</v>
      </c>
      <c r="Z41" s="92">
        <f t="shared" si="26"/>
        <v>22</v>
      </c>
      <c r="AA41" s="92">
        <f>VLOOKUP(A41,'5月'!B41:F136,2,FALSE)</f>
        <v>55</v>
      </c>
      <c r="AB41" s="92">
        <f>VLOOKUP(A41,'5月'!B41:F136,5,FALSE)</f>
        <v>4180</v>
      </c>
      <c r="AC41" s="92">
        <f t="shared" si="27"/>
        <v>19</v>
      </c>
      <c r="AD41" s="92">
        <f>VLOOKUP(A41,'6月'!$B$6:$F$101,2,FALSE)</f>
        <v>56</v>
      </c>
      <c r="AE41" s="92">
        <f>VLOOKUP(A41,'6月'!$B$6:$F$101,5,FALSE)</f>
        <v>4568</v>
      </c>
      <c r="AF41" s="92">
        <f t="shared" si="28"/>
        <v>21</v>
      </c>
      <c r="AG41" s="92">
        <f>VLOOKUP(A41,'7月'!$B$6:$F$101,2,FALSE)</f>
        <v>56</v>
      </c>
      <c r="AH41" s="92">
        <f>VLOOKUP(A41,'7月'!$B$6:$F$101,5,FALSE)</f>
        <v>1176</v>
      </c>
      <c r="AI41" s="92">
        <f t="shared" si="29"/>
        <v>6</v>
      </c>
      <c r="AJ41" s="92"/>
      <c r="AK41" s="92"/>
      <c r="AL41" s="114">
        <f>VLOOKUP(A41,'9月'!$B$6:$F$100,2,FALSE)</f>
        <v>41</v>
      </c>
      <c r="AM41" s="92">
        <f>VLOOKUP(A41,'9月'!$B$6:$F$100,5,FALSE)</f>
        <v>3524</v>
      </c>
      <c r="AN41" s="92">
        <f t="shared" si="30"/>
        <v>22</v>
      </c>
      <c r="AO41" s="92">
        <f>VLOOKUP(A41,'10月'!$B$6:$F$100,2,FALSE)</f>
        <v>41</v>
      </c>
      <c r="AP41" s="92">
        <f>VLOOKUP(A41,'10月'!$B$6:$F$100,5,FALSE)</f>
        <v>3400</v>
      </c>
      <c r="AQ41" s="92">
        <f t="shared" si="31"/>
        <v>17</v>
      </c>
      <c r="AR41" s="92">
        <f>VLOOKUP(A41,'11月'!$B$6:$F$100,2,FALSE)</f>
        <v>40</v>
      </c>
      <c r="AS41" s="92">
        <f>VLOOKUP(A41,'11月'!$B$6:$F$100,5,FALSE)</f>
        <v>4400</v>
      </c>
      <c r="AT41" s="92">
        <f t="shared" si="32"/>
        <v>22</v>
      </c>
      <c r="AU41" s="92">
        <f>VLOOKUP(A41,'11月提标补差'!$B$6:$F$100,2,FALSE)</f>
        <v>41</v>
      </c>
      <c r="AV41" s="92">
        <f>VLOOKUP(A41,'11月提标补差'!$B$6:$F$100,5,FALSE)</f>
        <v>881</v>
      </c>
      <c r="AW41" s="16">
        <f>VLOOKUP(A41,'12月'!$B$6:$F$100,2,FALSE)</f>
        <v>40</v>
      </c>
      <c r="AX41" s="16">
        <f>VLOOKUP(A41,'12月'!$B$6:$F$100,5,FALSE)</f>
        <v>4200</v>
      </c>
      <c r="AY41" s="127">
        <f t="shared" si="33"/>
        <v>21</v>
      </c>
      <c r="AZ41" s="128">
        <f t="shared" si="34"/>
        <v>39041</v>
      </c>
      <c r="BA41" s="128">
        <f t="shared" si="35"/>
        <v>185</v>
      </c>
    </row>
    <row r="42" spans="1:53" s="70" customFormat="1" ht="12">
      <c r="A42" s="88" t="s">
        <v>78</v>
      </c>
      <c r="B42" s="89"/>
      <c r="C42" s="89"/>
      <c r="D42" s="89"/>
      <c r="E42" s="89"/>
      <c r="F42" s="89"/>
      <c r="G42" s="89"/>
      <c r="H42" s="90"/>
      <c r="I42" s="90"/>
      <c r="J42" s="90"/>
      <c r="K42" s="90"/>
      <c r="L42" s="90">
        <f aca="true" t="shared" si="36" ref="L42:Q42">SUM(L43:L46)</f>
        <v>974876</v>
      </c>
      <c r="M42" s="90">
        <f t="shared" si="36"/>
        <v>515164</v>
      </c>
      <c r="N42" s="90">
        <f t="shared" si="36"/>
        <v>459712</v>
      </c>
      <c r="O42" s="90">
        <f t="shared" si="36"/>
        <v>0</v>
      </c>
      <c r="P42" s="90">
        <f t="shared" si="36"/>
        <v>1295</v>
      </c>
      <c r="Q42" s="90">
        <f t="shared" si="36"/>
        <v>62240</v>
      </c>
      <c r="R42" s="92"/>
      <c r="S42" s="90">
        <f>SUM(S43:S46)</f>
        <v>0</v>
      </c>
      <c r="T42" s="90">
        <f>SUM(T43:T46)</f>
        <v>0</v>
      </c>
      <c r="U42" s="90">
        <f>SUM(U43:U46)</f>
        <v>1289</v>
      </c>
      <c r="V42" s="90">
        <f>SUM(V43:V46)</f>
        <v>118184</v>
      </c>
      <c r="W42" s="92"/>
      <c r="X42" s="89">
        <f>SUM(X43:X46)</f>
        <v>1287</v>
      </c>
      <c r="Y42" s="90">
        <f>SUM(Y43:Y46)</f>
        <v>109744</v>
      </c>
      <c r="Z42" s="92"/>
      <c r="AA42" s="90">
        <f>SUM(AA43:AA46)</f>
        <v>1287</v>
      </c>
      <c r="AB42" s="90">
        <f>SUM(AB43:AB46)</f>
        <v>99632</v>
      </c>
      <c r="AC42" s="92"/>
      <c r="AD42" s="90">
        <f>SUM(AD43:AD46)</f>
        <v>1286</v>
      </c>
      <c r="AE42" s="90">
        <f>SUM(AE43:AE46)</f>
        <v>98960</v>
      </c>
      <c r="AF42" s="92"/>
      <c r="AG42" s="90">
        <f>SUM(AG43:AG46)</f>
        <v>1116</v>
      </c>
      <c r="AH42" s="90">
        <f>SUM(AH43:AH46)</f>
        <v>26404</v>
      </c>
      <c r="AI42" s="92"/>
      <c r="AJ42" s="90">
        <f aca="true" t="shared" si="37" ref="AJ42:AS42">SUM(AJ43:AJ46)</f>
        <v>0</v>
      </c>
      <c r="AK42" s="90">
        <f t="shared" si="37"/>
        <v>0</v>
      </c>
      <c r="AL42" s="116">
        <f t="shared" si="37"/>
        <v>1193</v>
      </c>
      <c r="AM42" s="90">
        <f t="shared" si="37"/>
        <v>101912</v>
      </c>
      <c r="AN42" s="92"/>
      <c r="AO42" s="90">
        <f>SUM(AO43:AO46)</f>
        <v>1192</v>
      </c>
      <c r="AP42" s="90">
        <f>SUM(AP43:AP46)</f>
        <v>99535</v>
      </c>
      <c r="AQ42" s="92"/>
      <c r="AR42" s="90">
        <f>SUM(AR43:AR46)</f>
        <v>1194</v>
      </c>
      <c r="AS42" s="90">
        <f>SUM(AS43:AS46)</f>
        <v>127720</v>
      </c>
      <c r="AT42" s="92"/>
      <c r="AU42" s="90">
        <f>SUM(AU43:AU46)</f>
        <v>1193</v>
      </c>
      <c r="AV42" s="90">
        <f>SUM(AV43:AV46)</f>
        <v>25474</v>
      </c>
      <c r="AW42" s="90">
        <f>SUM(AW43:AW46)</f>
        <v>1194</v>
      </c>
      <c r="AX42" s="90">
        <f>SUM(AX43:AX46)</f>
        <v>130545</v>
      </c>
      <c r="AY42" s="127"/>
      <c r="AZ42" s="128">
        <f>SUM(AZ43:AZ46)</f>
        <v>1000350</v>
      </c>
      <c r="BA42" s="128"/>
    </row>
    <row r="43" spans="1:53" s="71" customFormat="1" ht="12">
      <c r="A43" s="96" t="s">
        <v>79</v>
      </c>
      <c r="B43" s="92">
        <v>1</v>
      </c>
      <c r="C43" s="92">
        <v>1</v>
      </c>
      <c r="D43" s="92"/>
      <c r="E43" s="92">
        <v>1</v>
      </c>
      <c r="F43" s="92"/>
      <c r="G43" s="92"/>
      <c r="H43" s="92"/>
      <c r="I43" s="92"/>
      <c r="J43" s="92"/>
      <c r="K43" s="92"/>
      <c r="L43" s="99">
        <f>M43+N43</f>
        <v>346563</v>
      </c>
      <c r="M43" s="99">
        <f>Q43+T43+V43+Y43+AB43+AE43+AH43</f>
        <v>180896</v>
      </c>
      <c r="N43" s="99">
        <f>AK43+AM43+AP43+AS43+AX43</f>
        <v>165667</v>
      </c>
      <c r="O43" s="92"/>
      <c r="P43" s="92">
        <f>VLOOKUP(A43,'1月'!$B$6:$E$101,2,FALSE)</f>
        <v>458</v>
      </c>
      <c r="Q43" s="92">
        <f>VLOOKUP(A43,'1月'!$B$6:$F$101,5,FALSE)</f>
        <v>23448</v>
      </c>
      <c r="R43" s="92">
        <f t="shared" si="24"/>
        <v>13</v>
      </c>
      <c r="S43" s="92"/>
      <c r="T43" s="92"/>
      <c r="U43" s="92">
        <f>VLOOKUP(A43,'3月'!$B$6:$F$101,2,FALSE)</f>
        <v>459</v>
      </c>
      <c r="V43" s="92">
        <f>VLOOKUP(A43,'3月'!$B$6:$F$101,5,FALSE)</f>
        <v>43236</v>
      </c>
      <c r="W43" s="92">
        <f t="shared" si="25"/>
        <v>24</v>
      </c>
      <c r="X43" s="105">
        <f>VLOOKUP(A43,'4月'!$B$6:$F$101,2,FALSE)</f>
        <v>458</v>
      </c>
      <c r="Y43" s="92">
        <f>VLOOKUP(A43,'4月'!$B$6:$F$101,5,FALSE)</f>
        <v>37536</v>
      </c>
      <c r="Z43" s="92">
        <f t="shared" si="26"/>
        <v>21</v>
      </c>
      <c r="AA43" s="92">
        <f>VLOOKUP(A43,'5月'!B43:F138,2,FALSE)</f>
        <v>457</v>
      </c>
      <c r="AB43" s="92">
        <f>VLOOKUP(A43,'5月'!B43:F138,5,FALSE)</f>
        <v>37536</v>
      </c>
      <c r="AC43" s="92">
        <f t="shared" si="27"/>
        <v>21</v>
      </c>
      <c r="AD43" s="92">
        <f>VLOOKUP(A43,'6月'!$B$6:$F$101,2,FALSE)</f>
        <v>457</v>
      </c>
      <c r="AE43" s="92">
        <f>VLOOKUP(A43,'6月'!$B$6:$F$101,5,FALSE)</f>
        <v>30180</v>
      </c>
      <c r="AF43" s="92">
        <f t="shared" si="28"/>
        <v>17</v>
      </c>
      <c r="AG43" s="92">
        <f>VLOOKUP(A43,'7月'!$B$6:$F$101,2,FALSE)</f>
        <v>286</v>
      </c>
      <c r="AH43" s="92">
        <f>VLOOKUP(A43,'7月'!$B$6:$F$101,5,FALSE)</f>
        <v>8960</v>
      </c>
      <c r="AI43" s="92">
        <f t="shared" si="29"/>
        <v>8</v>
      </c>
      <c r="AJ43" s="92"/>
      <c r="AK43" s="92"/>
      <c r="AL43" s="114">
        <f>VLOOKUP(A43,'9月'!$B$6:$F$100,2,FALSE)</f>
        <v>436</v>
      </c>
      <c r="AM43" s="92">
        <f>VLOOKUP(A43,'9月'!$B$6:$F$100,5,FALSE)</f>
        <v>36252</v>
      </c>
      <c r="AN43" s="92">
        <f t="shared" si="30"/>
        <v>21</v>
      </c>
      <c r="AO43" s="92">
        <f>VLOOKUP(A43,'10月'!$B$6:$F$100,2,FALSE)</f>
        <v>436</v>
      </c>
      <c r="AP43" s="92">
        <f>VLOOKUP(A43,'10月'!$B$6:$F$100,5,FALSE)</f>
        <v>36430</v>
      </c>
      <c r="AQ43" s="92">
        <f t="shared" si="31"/>
        <v>17</v>
      </c>
      <c r="AR43" s="92">
        <f>VLOOKUP(A43,'11月'!$B$6:$F$100,2,FALSE)</f>
        <v>438</v>
      </c>
      <c r="AS43" s="92">
        <f>VLOOKUP(A43,'11月'!$B$6:$F$100,5,FALSE)</f>
        <v>45385</v>
      </c>
      <c r="AT43" s="92">
        <f t="shared" si="32"/>
        <v>21</v>
      </c>
      <c r="AU43" s="92">
        <f>VLOOKUP(A43,'11月提标补差'!$B$6:$F$100,2,FALSE)</f>
        <v>436</v>
      </c>
      <c r="AV43" s="92">
        <f>VLOOKUP(A43,'11月提标补差'!$B$6:$F$100,5,FALSE)</f>
        <v>9063</v>
      </c>
      <c r="AW43" s="16">
        <f>VLOOKUP(A43,'12月'!$B$6:$F$100,2,FALSE)</f>
        <v>438</v>
      </c>
      <c r="AX43" s="16">
        <f>VLOOKUP(A43,'12月'!$B$6:$F$100,5,FALSE)</f>
        <v>47600</v>
      </c>
      <c r="AY43" s="127">
        <f t="shared" si="33"/>
        <v>22</v>
      </c>
      <c r="AZ43" s="128">
        <f t="shared" si="34"/>
        <v>355626</v>
      </c>
      <c r="BA43" s="128">
        <f t="shared" si="35"/>
        <v>185</v>
      </c>
    </row>
    <row r="44" spans="1:53" s="71" customFormat="1" ht="12">
      <c r="A44" s="96" t="s">
        <v>80</v>
      </c>
      <c r="B44" s="92">
        <v>1</v>
      </c>
      <c r="C44" s="92"/>
      <c r="D44" s="92">
        <v>1</v>
      </c>
      <c r="E44" s="92">
        <v>1</v>
      </c>
      <c r="F44" s="92"/>
      <c r="G44" s="92"/>
      <c r="H44" s="92"/>
      <c r="I44" s="92"/>
      <c r="J44" s="92"/>
      <c r="K44" s="92"/>
      <c r="L44" s="99">
        <f>M44+N44</f>
        <v>384037</v>
      </c>
      <c r="M44" s="99">
        <f>Q44+T44+V44+Y44+AB44+AE44+AH44</f>
        <v>206024</v>
      </c>
      <c r="N44" s="99">
        <f>AK44+AM44+AP44+AS44+AX44</f>
        <v>178013</v>
      </c>
      <c r="O44" s="92"/>
      <c r="P44" s="92">
        <f>VLOOKUP(A44,'1月'!$B$6:$E$101,2,FALSE)</f>
        <v>516</v>
      </c>
      <c r="Q44" s="92">
        <f>VLOOKUP(A44,'1月'!$B$6:$F$101,5,FALSE)</f>
        <v>23988</v>
      </c>
      <c r="R44" s="92">
        <f t="shared" si="24"/>
        <v>12</v>
      </c>
      <c r="S44" s="92"/>
      <c r="T44" s="92"/>
      <c r="U44" s="92">
        <f>VLOOKUP(A44,'3月'!$B$6:$F$101,2,FALSE)</f>
        <v>510</v>
      </c>
      <c r="V44" s="92">
        <f>VLOOKUP(A44,'3月'!$B$6:$F$101,5,FALSE)</f>
        <v>46136</v>
      </c>
      <c r="W44" s="92">
        <f t="shared" si="25"/>
        <v>23</v>
      </c>
      <c r="X44" s="105">
        <f>VLOOKUP(A44,'4月'!$B$6:$F$101,2,FALSE)</f>
        <v>510</v>
      </c>
      <c r="Y44" s="92">
        <f>VLOOKUP(A44,'4月'!$B$6:$F$101,5,FALSE)</f>
        <v>44612</v>
      </c>
      <c r="Z44" s="92">
        <f t="shared" si="26"/>
        <v>22</v>
      </c>
      <c r="AA44" s="92">
        <f>VLOOKUP(A44,'5月'!B44:F139,2,FALSE)</f>
        <v>510</v>
      </c>
      <c r="AB44" s="92">
        <f>VLOOKUP(A44,'5月'!B44:F139,5,FALSE)</f>
        <v>38144</v>
      </c>
      <c r="AC44" s="92">
        <f t="shared" si="27"/>
        <v>19</v>
      </c>
      <c r="AD44" s="92">
        <f>VLOOKUP(A44,'6月'!$B$6:$F$101,2,FALSE)</f>
        <v>510</v>
      </c>
      <c r="AE44" s="92">
        <f>VLOOKUP(A44,'6月'!$B$6:$F$101,5,FALSE)</f>
        <v>42352</v>
      </c>
      <c r="AF44" s="92">
        <f t="shared" si="28"/>
        <v>21</v>
      </c>
      <c r="AG44" s="92">
        <f>VLOOKUP(A44,'7月'!$B$6:$F$101,2,FALSE)</f>
        <v>510</v>
      </c>
      <c r="AH44" s="92">
        <f>VLOOKUP(A44,'7月'!$B$6:$F$101,5,FALSE)</f>
        <v>10792</v>
      </c>
      <c r="AI44" s="92">
        <f t="shared" si="29"/>
        <v>6</v>
      </c>
      <c r="AJ44" s="92"/>
      <c r="AK44" s="92"/>
      <c r="AL44" s="114">
        <f>VLOOKUP(A44,'9月'!$B$6:$F$100,2,FALSE)</f>
        <v>457</v>
      </c>
      <c r="AM44" s="92">
        <f>VLOOKUP(A44,'9月'!$B$6:$F$100,5,FALSE)</f>
        <v>39908</v>
      </c>
      <c r="AN44" s="92">
        <f t="shared" si="30"/>
        <v>22</v>
      </c>
      <c r="AO44" s="92">
        <f>VLOOKUP(A44,'10月'!$B$6:$F$100,2,FALSE)</f>
        <v>457</v>
      </c>
      <c r="AP44" s="92">
        <f>VLOOKUP(A44,'10月'!$B$6:$F$100,5,FALSE)</f>
        <v>38305</v>
      </c>
      <c r="AQ44" s="92">
        <f t="shared" si="31"/>
        <v>17</v>
      </c>
      <c r="AR44" s="92">
        <f>VLOOKUP(A44,'11月'!$B$6:$F$100,2,FALSE)</f>
        <v>457</v>
      </c>
      <c r="AS44" s="92">
        <f>VLOOKUP(A44,'11月'!$B$6:$F$100,5,FALSE)</f>
        <v>49980</v>
      </c>
      <c r="AT44" s="92">
        <f t="shared" si="32"/>
        <v>22</v>
      </c>
      <c r="AU44" s="92">
        <f>VLOOKUP(A44,'11月提标补差'!$B$6:$F$100,2,FALSE)</f>
        <v>457</v>
      </c>
      <c r="AV44" s="92">
        <f>VLOOKUP(A44,'11月提标补差'!$B$6:$F$100,5,FALSE)</f>
        <v>9977</v>
      </c>
      <c r="AW44" s="16">
        <f>VLOOKUP(A44,'12月'!$B$6:$F$100,2,FALSE)</f>
        <v>457</v>
      </c>
      <c r="AX44" s="16">
        <f>VLOOKUP(A44,'12月'!$B$6:$F$100,5,FALSE)</f>
        <v>49820</v>
      </c>
      <c r="AY44" s="127">
        <f t="shared" si="33"/>
        <v>22</v>
      </c>
      <c r="AZ44" s="128">
        <f t="shared" si="34"/>
        <v>394014</v>
      </c>
      <c r="BA44" s="128">
        <f t="shared" si="35"/>
        <v>186</v>
      </c>
    </row>
    <row r="45" spans="1:53" s="71" customFormat="1" ht="12">
      <c r="A45" s="96" t="s">
        <v>81</v>
      </c>
      <c r="B45" s="92">
        <v>1</v>
      </c>
      <c r="C45" s="92"/>
      <c r="D45" s="92">
        <v>1</v>
      </c>
      <c r="E45" s="92">
        <v>1</v>
      </c>
      <c r="F45" s="92"/>
      <c r="G45" s="92"/>
      <c r="H45" s="92"/>
      <c r="I45" s="92"/>
      <c r="J45" s="92"/>
      <c r="K45" s="92"/>
      <c r="L45" s="99">
        <f>M45+N45</f>
        <v>124457</v>
      </c>
      <c r="M45" s="99">
        <f>Q45+T45+V45+Y45+AB45+AE45+AH45</f>
        <v>66296</v>
      </c>
      <c r="N45" s="99">
        <f>AK45+AM45+AP45+AS45+AX45</f>
        <v>58161</v>
      </c>
      <c r="O45" s="92"/>
      <c r="P45" s="92">
        <f>VLOOKUP(A45,'1月'!$B$6:$E$101,2,FALSE)</f>
        <v>166</v>
      </c>
      <c r="Q45" s="92">
        <f>VLOOKUP(A45,'1月'!$B$6:$F$101,5,FALSE)</f>
        <v>7628</v>
      </c>
      <c r="R45" s="92">
        <f t="shared" si="24"/>
        <v>12</v>
      </c>
      <c r="S45" s="92"/>
      <c r="T45" s="92"/>
      <c r="U45" s="92">
        <f>VLOOKUP(A45,'3月'!$B$6:$F$101,2,FALSE)</f>
        <v>166</v>
      </c>
      <c r="V45" s="92">
        <f>VLOOKUP(A45,'3月'!$B$6:$F$101,5,FALSE)</f>
        <v>14940</v>
      </c>
      <c r="W45" s="92">
        <f t="shared" si="25"/>
        <v>23</v>
      </c>
      <c r="X45" s="105">
        <f>VLOOKUP(A45,'4月'!$B$6:$F$101,2,FALSE)</f>
        <v>165</v>
      </c>
      <c r="Y45" s="92">
        <f>VLOOKUP(A45,'4月'!$B$6:$F$101,5,FALSE)</f>
        <v>14320</v>
      </c>
      <c r="Z45" s="92">
        <f t="shared" si="26"/>
        <v>22</v>
      </c>
      <c r="AA45" s="92">
        <f>VLOOKUP(A45,'5月'!B45:F140,2,FALSE)</f>
        <v>166</v>
      </c>
      <c r="AB45" s="92">
        <f>VLOOKUP(A45,'5月'!B45:F140,5,FALSE)</f>
        <v>12400</v>
      </c>
      <c r="AC45" s="92">
        <f t="shared" si="27"/>
        <v>19</v>
      </c>
      <c r="AD45" s="92">
        <f>VLOOKUP(A45,'6月'!$B$6:$F$101,2,FALSE)</f>
        <v>165</v>
      </c>
      <c r="AE45" s="92">
        <f>VLOOKUP(A45,'6月'!$B$6:$F$101,5,FALSE)</f>
        <v>13616</v>
      </c>
      <c r="AF45" s="92">
        <f t="shared" si="28"/>
        <v>21</v>
      </c>
      <c r="AG45" s="92">
        <f>VLOOKUP(A45,'7月'!$B$6:$F$101,2,FALSE)</f>
        <v>166</v>
      </c>
      <c r="AH45" s="92">
        <f>VLOOKUP(A45,'7月'!$B$6:$F$101,5,FALSE)</f>
        <v>3392</v>
      </c>
      <c r="AI45" s="92">
        <f t="shared" si="29"/>
        <v>6</v>
      </c>
      <c r="AJ45" s="92"/>
      <c r="AK45" s="92"/>
      <c r="AL45" s="114">
        <f>VLOOKUP(A45,'9月'!$B$6:$F$100,2,FALSE)</f>
        <v>150</v>
      </c>
      <c r="AM45" s="92">
        <f>VLOOKUP(A45,'9月'!$B$6:$F$100,5,FALSE)</f>
        <v>12796</v>
      </c>
      <c r="AN45" s="92">
        <f t="shared" si="30"/>
        <v>22</v>
      </c>
      <c r="AO45" s="92">
        <f>VLOOKUP(A45,'10月'!$B$6:$F$100,2,FALSE)</f>
        <v>149</v>
      </c>
      <c r="AP45" s="92">
        <f>VLOOKUP(A45,'10月'!$B$6:$F$100,5,FALSE)</f>
        <v>12235</v>
      </c>
      <c r="AQ45" s="92">
        <f t="shared" si="31"/>
        <v>17</v>
      </c>
      <c r="AR45" s="92">
        <f>VLOOKUP(A45,'11月'!$B$6:$F$100,2,FALSE)</f>
        <v>149</v>
      </c>
      <c r="AS45" s="92">
        <f>VLOOKUP(A45,'11月'!$B$6:$F$100,5,FALSE)</f>
        <v>16235</v>
      </c>
      <c r="AT45" s="92">
        <f t="shared" si="32"/>
        <v>22</v>
      </c>
      <c r="AU45" s="92">
        <f>VLOOKUP(A45,'11月提标补差'!$B$6:$F$100,2,FALSE)</f>
        <v>150</v>
      </c>
      <c r="AV45" s="92">
        <f>VLOOKUP(A45,'11月提标补差'!$B$6:$F$100,5,FALSE)</f>
        <v>3195</v>
      </c>
      <c r="AW45" s="16">
        <f>VLOOKUP(A45,'12月'!$B$6:$F$100,2,FALSE)</f>
        <v>149</v>
      </c>
      <c r="AX45" s="16">
        <f>VLOOKUP(A45,'12月'!$B$6:$F$100,5,FALSE)</f>
        <v>16895</v>
      </c>
      <c r="AY45" s="127">
        <f t="shared" si="33"/>
        <v>23</v>
      </c>
      <c r="AZ45" s="128">
        <f t="shared" si="34"/>
        <v>127652</v>
      </c>
      <c r="BA45" s="128">
        <f t="shared" si="35"/>
        <v>187</v>
      </c>
    </row>
    <row r="46" spans="1:53" s="71" customFormat="1" ht="12">
      <c r="A46" s="96" t="s">
        <v>82</v>
      </c>
      <c r="B46" s="92">
        <v>1</v>
      </c>
      <c r="C46" s="92"/>
      <c r="D46" s="92">
        <v>1</v>
      </c>
      <c r="E46" s="92">
        <v>1</v>
      </c>
      <c r="F46" s="92"/>
      <c r="G46" s="92"/>
      <c r="H46" s="92"/>
      <c r="I46" s="92"/>
      <c r="J46" s="92"/>
      <c r="K46" s="92"/>
      <c r="L46" s="99">
        <f>M46+N46</f>
        <v>119819</v>
      </c>
      <c r="M46" s="99">
        <f>Q46+T46+V46+Y46+AB46+AE46+AH46</f>
        <v>61948</v>
      </c>
      <c r="N46" s="99">
        <f>AK46+AM46+AP46+AS46+AX46</f>
        <v>57871</v>
      </c>
      <c r="O46" s="92"/>
      <c r="P46" s="92">
        <f>VLOOKUP(A46,'1月'!$B$6:$E$101,2,FALSE)</f>
        <v>155</v>
      </c>
      <c r="Q46" s="92">
        <f>VLOOKUP(A46,'1月'!$B$6:$F$101,5,FALSE)</f>
        <v>7176</v>
      </c>
      <c r="R46" s="92">
        <f t="shared" si="24"/>
        <v>12</v>
      </c>
      <c r="S46" s="92"/>
      <c r="T46" s="92"/>
      <c r="U46" s="92">
        <f>VLOOKUP(A46,'3月'!$B$6:$F$101,2,FALSE)</f>
        <v>154</v>
      </c>
      <c r="V46" s="92">
        <f>VLOOKUP(A46,'3月'!$B$6:$F$101,5,FALSE)</f>
        <v>13872</v>
      </c>
      <c r="W46" s="92">
        <f t="shared" si="25"/>
        <v>23</v>
      </c>
      <c r="X46" s="105">
        <f>VLOOKUP(A46,'4月'!$B$6:$F$101,2,FALSE)</f>
        <v>154</v>
      </c>
      <c r="Y46" s="92">
        <f>VLOOKUP(A46,'4月'!$B$6:$F$101,5,FALSE)</f>
        <v>13276</v>
      </c>
      <c r="Z46" s="92">
        <f t="shared" si="26"/>
        <v>22</v>
      </c>
      <c r="AA46" s="92">
        <f>VLOOKUP(A46,'5月'!B46:F141,2,FALSE)</f>
        <v>154</v>
      </c>
      <c r="AB46" s="92">
        <f>VLOOKUP(A46,'5月'!B46:F141,5,FALSE)</f>
        <v>11552</v>
      </c>
      <c r="AC46" s="92">
        <f t="shared" si="27"/>
        <v>19</v>
      </c>
      <c r="AD46" s="92">
        <f>VLOOKUP(A46,'6月'!$B$6:$F$101,2,FALSE)</f>
        <v>154</v>
      </c>
      <c r="AE46" s="92">
        <f>VLOOKUP(A46,'6月'!$B$6:$F$101,5,FALSE)</f>
        <v>12812</v>
      </c>
      <c r="AF46" s="92">
        <f t="shared" si="28"/>
        <v>21</v>
      </c>
      <c r="AG46" s="92">
        <f>VLOOKUP(A46,'7月'!$B$6:$F$101,2,FALSE)</f>
        <v>154</v>
      </c>
      <c r="AH46" s="92">
        <f>VLOOKUP(A46,'7月'!$B$6:$F$101,5,FALSE)</f>
        <v>3260</v>
      </c>
      <c r="AI46" s="92">
        <f t="shared" si="29"/>
        <v>6</v>
      </c>
      <c r="AJ46" s="92"/>
      <c r="AK46" s="92"/>
      <c r="AL46" s="114">
        <f>VLOOKUP(A46,'9月'!$B$6:$F$100,2,FALSE)</f>
        <v>150</v>
      </c>
      <c r="AM46" s="92">
        <f>VLOOKUP(A46,'9月'!$B$6:$F$100,5,FALSE)</f>
        <v>12956</v>
      </c>
      <c r="AN46" s="92">
        <f t="shared" si="30"/>
        <v>22</v>
      </c>
      <c r="AO46" s="92">
        <f>VLOOKUP(A46,'10月'!$B$6:$F$100,2,FALSE)</f>
        <v>150</v>
      </c>
      <c r="AP46" s="92">
        <f>VLOOKUP(A46,'10月'!$B$6:$F$100,5,FALSE)</f>
        <v>12565</v>
      </c>
      <c r="AQ46" s="92">
        <f t="shared" si="31"/>
        <v>17</v>
      </c>
      <c r="AR46" s="92">
        <f>VLOOKUP(A46,'11月'!$B$6:$F$100,2,FALSE)</f>
        <v>150</v>
      </c>
      <c r="AS46" s="92">
        <f>VLOOKUP(A46,'11月'!$B$6:$F$100,5,FALSE)</f>
        <v>16120</v>
      </c>
      <c r="AT46" s="92">
        <f t="shared" si="32"/>
        <v>22</v>
      </c>
      <c r="AU46" s="92">
        <f>VLOOKUP(A46,'11月提标补差'!$B$6:$F$100,2,FALSE)</f>
        <v>150</v>
      </c>
      <c r="AV46" s="92">
        <f>VLOOKUP(A46,'11月提标补差'!$B$6:$F$100,5,FALSE)</f>
        <v>3239</v>
      </c>
      <c r="AW46" s="16">
        <f>VLOOKUP(A46,'12月'!$B$6:$F$100,2,FALSE)</f>
        <v>150</v>
      </c>
      <c r="AX46" s="16">
        <f>VLOOKUP(A46,'12月'!$B$6:$F$100,5,FALSE)</f>
        <v>16230</v>
      </c>
      <c r="AY46" s="127">
        <f t="shared" si="33"/>
        <v>22</v>
      </c>
      <c r="AZ46" s="128">
        <f t="shared" si="34"/>
        <v>123058</v>
      </c>
      <c r="BA46" s="128">
        <f t="shared" si="35"/>
        <v>186</v>
      </c>
    </row>
    <row r="47" spans="1:53" s="70" customFormat="1" ht="12">
      <c r="A47" s="88" t="s">
        <v>83</v>
      </c>
      <c r="B47" s="89"/>
      <c r="C47" s="89"/>
      <c r="D47" s="89"/>
      <c r="E47" s="89"/>
      <c r="F47" s="89"/>
      <c r="G47" s="89"/>
      <c r="H47" s="90"/>
      <c r="I47" s="90"/>
      <c r="J47" s="90"/>
      <c r="K47" s="90"/>
      <c r="L47" s="90">
        <f aca="true" t="shared" si="38" ref="L47:Q47">SUM(L48:L56)</f>
        <v>2917748</v>
      </c>
      <c r="M47" s="90">
        <f t="shared" si="38"/>
        <v>1509824</v>
      </c>
      <c r="N47" s="90">
        <f t="shared" si="38"/>
        <v>1407924</v>
      </c>
      <c r="O47" s="90">
        <f t="shared" si="38"/>
        <v>0</v>
      </c>
      <c r="P47" s="90">
        <f t="shared" si="38"/>
        <v>3747</v>
      </c>
      <c r="Q47" s="90">
        <f t="shared" si="38"/>
        <v>173612</v>
      </c>
      <c r="R47" s="92"/>
      <c r="S47" s="90">
        <f>SUM(S48:S56)</f>
        <v>0</v>
      </c>
      <c r="T47" s="90">
        <f>SUM(T48:T56)</f>
        <v>0</v>
      </c>
      <c r="U47" s="90">
        <f>SUM(U48:U56)</f>
        <v>3766</v>
      </c>
      <c r="V47" s="90">
        <f>SUM(V48:V56)</f>
        <v>343564</v>
      </c>
      <c r="W47" s="92"/>
      <c r="X47" s="89">
        <f>SUM(X48:X56)</f>
        <v>3775</v>
      </c>
      <c r="Y47" s="90">
        <f>SUM(Y48:Y56)</f>
        <v>333796</v>
      </c>
      <c r="Z47" s="92"/>
      <c r="AA47" s="90">
        <f>SUM(AA48:AA56)</f>
        <v>3768</v>
      </c>
      <c r="AB47" s="90">
        <f>SUM(AB48:AB56)</f>
        <v>288160</v>
      </c>
      <c r="AC47" s="92"/>
      <c r="AD47" s="90">
        <f>SUM(AD48:AD56)</f>
        <v>3761</v>
      </c>
      <c r="AE47" s="90">
        <f>SUM(AE48:AE56)</f>
        <v>299200</v>
      </c>
      <c r="AF47" s="92"/>
      <c r="AG47" s="90">
        <f>SUM(AG48:AG56)</f>
        <v>3338</v>
      </c>
      <c r="AH47" s="90">
        <f>SUM(AH48:AH56)</f>
        <v>71492</v>
      </c>
      <c r="AI47" s="92"/>
      <c r="AJ47" s="90">
        <f aca="true" t="shared" si="39" ref="AJ47:AS47">SUM(AJ48:AJ56)</f>
        <v>0</v>
      </c>
      <c r="AK47" s="90">
        <f t="shared" si="39"/>
        <v>0</v>
      </c>
      <c r="AL47" s="116">
        <f t="shared" si="39"/>
        <v>3628</v>
      </c>
      <c r="AM47" s="90">
        <f t="shared" si="39"/>
        <v>312836</v>
      </c>
      <c r="AN47" s="92"/>
      <c r="AO47" s="90">
        <f>SUM(AO48:AO56)</f>
        <v>3630</v>
      </c>
      <c r="AP47" s="90">
        <f>SUM(AP48:AP56)</f>
        <v>292118</v>
      </c>
      <c r="AQ47" s="92"/>
      <c r="AR47" s="90">
        <f>SUM(AR48:AR56)</f>
        <v>3630</v>
      </c>
      <c r="AS47" s="90">
        <f>SUM(AS48:AS56)</f>
        <v>392285</v>
      </c>
      <c r="AT47" s="92"/>
      <c r="AU47" s="90">
        <f>SUM(AU48:AU56)</f>
        <v>3628</v>
      </c>
      <c r="AV47" s="90">
        <f>SUM(AV48:AV56)</f>
        <v>78716</v>
      </c>
      <c r="AW47" s="90">
        <f>SUM(AW48:AW56)</f>
        <v>3631</v>
      </c>
      <c r="AX47" s="90">
        <f>SUM(AX48:AX56)</f>
        <v>410685</v>
      </c>
      <c r="AY47" s="127"/>
      <c r="AZ47" s="128">
        <f>SUM(AZ48:AZ56)</f>
        <v>2996464</v>
      </c>
      <c r="BA47" s="128"/>
    </row>
    <row r="48" spans="1:53" s="71" customFormat="1" ht="12">
      <c r="A48" s="96" t="s">
        <v>84</v>
      </c>
      <c r="B48" s="92">
        <v>1</v>
      </c>
      <c r="C48" s="92"/>
      <c r="D48" s="92">
        <v>1</v>
      </c>
      <c r="E48" s="92">
        <v>1</v>
      </c>
      <c r="F48" s="92"/>
      <c r="G48" s="92"/>
      <c r="H48" s="92"/>
      <c r="I48" s="92"/>
      <c r="J48" s="92"/>
      <c r="K48" s="92"/>
      <c r="L48" s="99">
        <f aca="true" t="shared" si="40" ref="L48:L56">M48+N48</f>
        <v>477896</v>
      </c>
      <c r="M48" s="99">
        <f aca="true" t="shared" si="41" ref="M48:M56">Q48+T48+V48+Y48+AB48+AE48+AH48</f>
        <v>241752</v>
      </c>
      <c r="N48" s="99">
        <f aca="true" t="shared" si="42" ref="N48:N56">AK48+AM48+AP48+AS48+AX48</f>
        <v>236144</v>
      </c>
      <c r="O48" s="92"/>
      <c r="P48" s="92">
        <f>VLOOKUP(A48,'1月'!$B$6:$E$101,2,FALSE)</f>
        <v>605</v>
      </c>
      <c r="Q48" s="92">
        <f>VLOOKUP(A48,'1月'!$B$6:$F$101,5,FALSE)</f>
        <v>26532</v>
      </c>
      <c r="R48" s="92">
        <f t="shared" si="24"/>
        <v>11</v>
      </c>
      <c r="S48" s="92"/>
      <c r="T48" s="92"/>
      <c r="U48" s="92">
        <f>VLOOKUP(A48,'3月'!$B$6:$F$101,2,FALSE)</f>
        <v>604</v>
      </c>
      <c r="V48" s="92">
        <f>VLOOKUP(A48,'3月'!$B$6:$F$101,5,FALSE)</f>
        <v>55404</v>
      </c>
      <c r="W48" s="92">
        <f t="shared" si="25"/>
        <v>23</v>
      </c>
      <c r="X48" s="105">
        <f>VLOOKUP(A48,'4月'!$B$6:$F$101,2,FALSE)</f>
        <v>603</v>
      </c>
      <c r="Y48" s="92">
        <f>VLOOKUP(A48,'4月'!$B$6:$F$101,5,FALSE)</f>
        <v>52928</v>
      </c>
      <c r="Z48" s="92">
        <f t="shared" si="26"/>
        <v>22</v>
      </c>
      <c r="AA48" s="92">
        <f>VLOOKUP(A48,'5月'!B48:F143,2,FALSE)</f>
        <v>603</v>
      </c>
      <c r="AB48" s="92">
        <f>VLOOKUP(A48,'5月'!B48:F143,5,FALSE)</f>
        <v>45216</v>
      </c>
      <c r="AC48" s="92">
        <f t="shared" si="27"/>
        <v>19</v>
      </c>
      <c r="AD48" s="92">
        <f>VLOOKUP(A48,'6月'!$B$6:$F$101,2,FALSE)</f>
        <v>603</v>
      </c>
      <c r="AE48" s="92">
        <f>VLOOKUP(A48,'6月'!$B$6:$F$101,5,FALSE)</f>
        <v>50484</v>
      </c>
      <c r="AF48" s="92">
        <f t="shared" si="28"/>
        <v>21</v>
      </c>
      <c r="AG48" s="92">
        <f>VLOOKUP(A48,'7月'!$B$6:$F$101,2,FALSE)</f>
        <v>602</v>
      </c>
      <c r="AH48" s="92">
        <f>VLOOKUP(A48,'7月'!$B$6:$F$101,5,FALSE)</f>
        <v>11188</v>
      </c>
      <c r="AI48" s="92">
        <f t="shared" si="29"/>
        <v>5</v>
      </c>
      <c r="AJ48" s="92"/>
      <c r="AK48" s="92"/>
      <c r="AL48" s="114">
        <f>VLOOKUP(A48,'9月'!$B$6:$F$100,2,FALSE)</f>
        <v>599</v>
      </c>
      <c r="AM48" s="92">
        <f>VLOOKUP(A48,'9月'!$B$6:$F$100,5,FALSE)</f>
        <v>52704</v>
      </c>
      <c r="AN48" s="92">
        <f t="shared" si="30"/>
        <v>22</v>
      </c>
      <c r="AO48" s="92">
        <f>VLOOKUP(A48,'10月'!$B$6:$F$100,2,FALSE)</f>
        <v>599</v>
      </c>
      <c r="AP48" s="92">
        <f>VLOOKUP(A48,'10月'!$B$6:$F$100,5,FALSE)</f>
        <v>49015</v>
      </c>
      <c r="AQ48" s="92">
        <f t="shared" si="31"/>
        <v>17</v>
      </c>
      <c r="AR48" s="92">
        <f>VLOOKUP(A48,'11月'!$B$6:$F$100,2,FALSE)</f>
        <v>599</v>
      </c>
      <c r="AS48" s="92">
        <f>VLOOKUP(A48,'11月'!$B$6:$F$100,5,FALSE)</f>
        <v>65665</v>
      </c>
      <c r="AT48" s="92">
        <f t="shared" si="32"/>
        <v>22</v>
      </c>
      <c r="AU48" s="92">
        <f>VLOOKUP(A48,'11月提标补差'!$B$6:$F$100,2,FALSE)</f>
        <v>599</v>
      </c>
      <c r="AV48" s="92">
        <f>VLOOKUP(A48,'11月提标补差'!$B$6:$F$100,5,FALSE)</f>
        <v>13176</v>
      </c>
      <c r="AW48" s="16">
        <f>VLOOKUP(A48,'12月'!$B$6:$F$100,2,FALSE)</f>
        <v>599</v>
      </c>
      <c r="AX48" s="16">
        <f>VLOOKUP(A48,'12月'!$B$6:$F$100,5,FALSE)</f>
        <v>68760</v>
      </c>
      <c r="AY48" s="127">
        <f t="shared" si="33"/>
        <v>23</v>
      </c>
      <c r="AZ48" s="128">
        <f t="shared" si="34"/>
        <v>491072</v>
      </c>
      <c r="BA48" s="128">
        <f t="shared" si="35"/>
        <v>185</v>
      </c>
    </row>
    <row r="49" spans="1:53" s="71" customFormat="1" ht="12">
      <c r="A49" s="96" t="s">
        <v>85</v>
      </c>
      <c r="B49" s="92">
        <v>1</v>
      </c>
      <c r="C49" s="92">
        <v>1</v>
      </c>
      <c r="D49" s="92"/>
      <c r="E49" s="92">
        <v>1</v>
      </c>
      <c r="F49" s="92"/>
      <c r="G49" s="92"/>
      <c r="H49" s="92"/>
      <c r="I49" s="92"/>
      <c r="J49" s="92"/>
      <c r="K49" s="92"/>
      <c r="L49" s="99">
        <f t="shared" si="40"/>
        <v>793515</v>
      </c>
      <c r="M49" s="99">
        <f t="shared" si="41"/>
        <v>400324</v>
      </c>
      <c r="N49" s="99">
        <f t="shared" si="42"/>
        <v>393191</v>
      </c>
      <c r="O49" s="92"/>
      <c r="P49" s="92">
        <f>VLOOKUP(A49,'1月'!$B$6:$E$101,2,FALSE)</f>
        <v>984</v>
      </c>
      <c r="Q49" s="92">
        <f>VLOOKUP(A49,'1月'!$B$6:$F$101,5,FALSE)</f>
        <v>47176</v>
      </c>
      <c r="R49" s="92">
        <f t="shared" si="24"/>
        <v>12</v>
      </c>
      <c r="S49" s="92"/>
      <c r="T49" s="92"/>
      <c r="U49" s="92">
        <f>VLOOKUP(A49,'3月'!$B$6:$F$101,2,FALSE)</f>
        <v>998</v>
      </c>
      <c r="V49" s="92">
        <f>VLOOKUP(A49,'3月'!$B$6:$F$101,5,FALSE)</f>
        <v>91328</v>
      </c>
      <c r="W49" s="92">
        <f t="shared" si="25"/>
        <v>23</v>
      </c>
      <c r="X49" s="105">
        <f>VLOOKUP(A49,'4月'!$B$6:$F$101,2,FALSE)</f>
        <v>1007</v>
      </c>
      <c r="Y49" s="92">
        <f>VLOOKUP(A49,'4月'!$B$6:$F$101,5,FALSE)</f>
        <v>92368</v>
      </c>
      <c r="Z49" s="92">
        <f t="shared" si="26"/>
        <v>23</v>
      </c>
      <c r="AA49" s="92">
        <f>VLOOKUP(A49,'5月'!B49:F144,2,FALSE)</f>
        <v>1004</v>
      </c>
      <c r="AB49" s="92">
        <f>VLOOKUP(A49,'5月'!B49:F144,5,FALSE)</f>
        <v>80140</v>
      </c>
      <c r="AC49" s="92">
        <f t="shared" si="27"/>
        <v>20</v>
      </c>
      <c r="AD49" s="92">
        <f>VLOOKUP(A49,'6月'!$B$6:$F$101,2,FALSE)</f>
        <v>997</v>
      </c>
      <c r="AE49" s="92">
        <f>VLOOKUP(A49,'6月'!$B$6:$F$101,5,FALSE)</f>
        <v>73136</v>
      </c>
      <c r="AF49" s="92">
        <f t="shared" si="28"/>
        <v>19</v>
      </c>
      <c r="AG49" s="92">
        <f>VLOOKUP(A49,'7月'!$B$6:$F$101,2,FALSE)</f>
        <v>674</v>
      </c>
      <c r="AH49" s="92">
        <f>VLOOKUP(A49,'7月'!$B$6:$F$101,5,FALSE)</f>
        <v>16176</v>
      </c>
      <c r="AI49" s="92">
        <f t="shared" si="29"/>
        <v>6</v>
      </c>
      <c r="AJ49" s="92"/>
      <c r="AK49" s="92"/>
      <c r="AL49" s="114">
        <f>VLOOKUP(A49,'9月'!$B$6:$F$100,2,FALSE)</f>
        <v>1055</v>
      </c>
      <c r="AM49" s="92">
        <f>VLOOKUP(A49,'9月'!$B$6:$F$100,5,FALSE)</f>
        <v>88616</v>
      </c>
      <c r="AN49" s="92">
        <f t="shared" si="30"/>
        <v>21</v>
      </c>
      <c r="AO49" s="92">
        <f>VLOOKUP(A49,'10月'!$B$6:$F$100,2,FALSE)</f>
        <v>1053</v>
      </c>
      <c r="AP49" s="92">
        <f>VLOOKUP(A49,'10月'!$B$6:$F$100,5,FALSE)</f>
        <v>78925</v>
      </c>
      <c r="AQ49" s="92">
        <f t="shared" si="31"/>
        <v>15</v>
      </c>
      <c r="AR49" s="92">
        <f>VLOOKUP(A49,'11月'!$B$6:$F$100,2,FALSE)</f>
        <v>1053</v>
      </c>
      <c r="AS49" s="92">
        <f>VLOOKUP(A49,'11月'!$B$6:$F$100,5,FALSE)</f>
        <v>110180</v>
      </c>
      <c r="AT49" s="92">
        <f t="shared" si="32"/>
        <v>21</v>
      </c>
      <c r="AU49" s="92">
        <f>VLOOKUP(A49,'11月提标补差'!$B$6:$F$100,2,FALSE)</f>
        <v>1055</v>
      </c>
      <c r="AV49" s="92">
        <f>VLOOKUP(A49,'11月提标补差'!$B$6:$F$100,5,FALSE)</f>
        <v>22154</v>
      </c>
      <c r="AW49" s="16">
        <f>VLOOKUP(A49,'12月'!$B$6:$F$100,2,FALSE)</f>
        <v>1054</v>
      </c>
      <c r="AX49" s="16">
        <f>VLOOKUP(A49,'12月'!$B$6:$F$100,5,FALSE)</f>
        <v>115470</v>
      </c>
      <c r="AY49" s="127">
        <f t="shared" si="33"/>
        <v>22</v>
      </c>
      <c r="AZ49" s="128">
        <f t="shared" si="34"/>
        <v>815669</v>
      </c>
      <c r="BA49" s="128">
        <f t="shared" si="35"/>
        <v>182</v>
      </c>
    </row>
    <row r="50" spans="1:53" s="71" customFormat="1" ht="12">
      <c r="A50" s="96" t="s">
        <v>86</v>
      </c>
      <c r="B50" s="92">
        <v>1</v>
      </c>
      <c r="C50" s="92">
        <v>1</v>
      </c>
      <c r="D50" s="92"/>
      <c r="E50" s="92">
        <v>1</v>
      </c>
      <c r="F50" s="92"/>
      <c r="G50" s="92"/>
      <c r="H50" s="92"/>
      <c r="I50" s="92"/>
      <c r="J50" s="92"/>
      <c r="K50" s="92"/>
      <c r="L50" s="99">
        <f t="shared" si="40"/>
        <v>194842</v>
      </c>
      <c r="M50" s="99">
        <f t="shared" si="41"/>
        <v>93680</v>
      </c>
      <c r="N50" s="99">
        <f t="shared" si="42"/>
        <v>101162</v>
      </c>
      <c r="O50" s="92"/>
      <c r="P50" s="92">
        <f>VLOOKUP(A50,'1月'!$B$6:$E$101,2,FALSE)</f>
        <v>246</v>
      </c>
      <c r="Q50" s="92">
        <f>VLOOKUP(A50,'1月'!$B$6:$F$101,5,FALSE)</f>
        <v>12492</v>
      </c>
      <c r="R50" s="92">
        <f t="shared" si="24"/>
        <v>13</v>
      </c>
      <c r="S50" s="92"/>
      <c r="T50" s="92"/>
      <c r="U50" s="92">
        <f>VLOOKUP(A50,'3月'!$B$6:$F$101,2,FALSE)</f>
        <v>246</v>
      </c>
      <c r="V50" s="92">
        <f>VLOOKUP(A50,'3月'!$B$6:$F$101,5,FALSE)</f>
        <v>21388</v>
      </c>
      <c r="W50" s="92">
        <f t="shared" si="25"/>
        <v>22</v>
      </c>
      <c r="X50" s="105">
        <f>VLOOKUP(A50,'4月'!$B$6:$F$101,2,FALSE)</f>
        <v>246</v>
      </c>
      <c r="Y50" s="92">
        <f>VLOOKUP(A50,'4月'!$B$6:$F$101,5,FALSE)</f>
        <v>21244</v>
      </c>
      <c r="Z50" s="92">
        <f t="shared" si="26"/>
        <v>22</v>
      </c>
      <c r="AA50" s="92">
        <f>VLOOKUP(A50,'5月'!B50:F145,2,FALSE)</f>
        <v>246</v>
      </c>
      <c r="AB50" s="92">
        <f>VLOOKUP(A50,'5月'!B50:F145,5,FALSE)</f>
        <v>18416</v>
      </c>
      <c r="AC50" s="92">
        <f t="shared" si="27"/>
        <v>19</v>
      </c>
      <c r="AD50" s="92">
        <f>VLOOKUP(A50,'6月'!$B$6:$F$101,2,FALSE)</f>
        <v>246</v>
      </c>
      <c r="AE50" s="92">
        <f>VLOOKUP(A50,'6月'!$B$6:$F$101,5,FALSE)</f>
        <v>16052</v>
      </c>
      <c r="AF50" s="92">
        <f t="shared" si="28"/>
        <v>17</v>
      </c>
      <c r="AG50" s="92">
        <f>VLOOKUP(A50,'7月'!$B$6:$F$101,2,FALSE)</f>
        <v>147</v>
      </c>
      <c r="AH50" s="92">
        <f>VLOOKUP(A50,'7月'!$B$6:$F$101,5,FALSE)</f>
        <v>4088</v>
      </c>
      <c r="AI50" s="92">
        <f t="shared" si="29"/>
        <v>7</v>
      </c>
      <c r="AJ50" s="92"/>
      <c r="AK50" s="92"/>
      <c r="AL50" s="114">
        <f>VLOOKUP(A50,'9月'!$B$6:$F$100,2,FALSE)</f>
        <v>261</v>
      </c>
      <c r="AM50" s="92">
        <f>VLOOKUP(A50,'9月'!$B$6:$F$100,5,FALSE)</f>
        <v>21532</v>
      </c>
      <c r="AN50" s="92">
        <f t="shared" si="30"/>
        <v>21</v>
      </c>
      <c r="AO50" s="92">
        <f>VLOOKUP(A50,'10月'!$B$6:$F$100,2,FALSE)</f>
        <v>261</v>
      </c>
      <c r="AP50" s="92">
        <f>VLOOKUP(A50,'10月'!$B$6:$F$100,5,FALSE)</f>
        <v>21705</v>
      </c>
      <c r="AQ50" s="92">
        <f t="shared" si="31"/>
        <v>17</v>
      </c>
      <c r="AR50" s="92">
        <f>VLOOKUP(A50,'11月'!$B$6:$F$100,2,FALSE)</f>
        <v>261</v>
      </c>
      <c r="AS50" s="92">
        <f>VLOOKUP(A50,'11月'!$B$6:$F$100,5,FALSE)</f>
        <v>28255</v>
      </c>
      <c r="AT50" s="92">
        <f t="shared" si="32"/>
        <v>22</v>
      </c>
      <c r="AU50" s="92">
        <f>VLOOKUP(A50,'11月提标补差'!$B$6:$F$100,2,FALSE)</f>
        <v>261</v>
      </c>
      <c r="AV50" s="92">
        <f>VLOOKUP(A50,'11月提标补差'!$B$6:$F$100,5,FALSE)</f>
        <v>5383</v>
      </c>
      <c r="AW50" s="16">
        <f>VLOOKUP(A50,'12月'!$B$6:$F$100,2,FALSE)</f>
        <v>261</v>
      </c>
      <c r="AX50" s="16">
        <f>VLOOKUP(A50,'12月'!$B$6:$F$100,5,FALSE)</f>
        <v>29670</v>
      </c>
      <c r="AY50" s="127">
        <f t="shared" si="33"/>
        <v>23</v>
      </c>
      <c r="AZ50" s="128">
        <f t="shared" si="34"/>
        <v>200225</v>
      </c>
      <c r="BA50" s="128">
        <f t="shared" si="35"/>
        <v>183</v>
      </c>
    </row>
    <row r="51" spans="1:53" s="71" customFormat="1" ht="12">
      <c r="A51" s="96" t="s">
        <v>87</v>
      </c>
      <c r="B51" s="92">
        <v>1</v>
      </c>
      <c r="C51" s="92"/>
      <c r="D51" s="92">
        <v>1</v>
      </c>
      <c r="E51" s="92">
        <v>1</v>
      </c>
      <c r="F51" s="92"/>
      <c r="G51" s="92"/>
      <c r="H51" s="92"/>
      <c r="I51" s="92"/>
      <c r="J51" s="92"/>
      <c r="K51" s="92"/>
      <c r="L51" s="99">
        <f t="shared" si="40"/>
        <v>262788</v>
      </c>
      <c r="M51" s="99">
        <f t="shared" si="41"/>
        <v>142280</v>
      </c>
      <c r="N51" s="99">
        <f t="shared" si="42"/>
        <v>120508</v>
      </c>
      <c r="O51" s="92"/>
      <c r="P51" s="92">
        <f>VLOOKUP(A51,'1月'!$B$6:$E$101,2,FALSE)</f>
        <v>351</v>
      </c>
      <c r="Q51" s="92">
        <f>VLOOKUP(A51,'1月'!$B$6:$F$101,5,FALSE)</f>
        <v>16384</v>
      </c>
      <c r="R51" s="92">
        <f t="shared" si="24"/>
        <v>12</v>
      </c>
      <c r="S51" s="92"/>
      <c r="T51" s="92"/>
      <c r="U51" s="92">
        <f>VLOOKUP(A51,'3月'!$B$6:$F$101,2,FALSE)</f>
        <v>353</v>
      </c>
      <c r="V51" s="92">
        <f>VLOOKUP(A51,'3月'!$B$6:$F$101,5,FALSE)</f>
        <v>32344</v>
      </c>
      <c r="W51" s="92">
        <f t="shared" si="25"/>
        <v>23</v>
      </c>
      <c r="X51" s="105">
        <f>VLOOKUP(A51,'4月'!$B$6:$F$101,2,FALSE)</f>
        <v>352</v>
      </c>
      <c r="Y51" s="92">
        <f>VLOOKUP(A51,'4月'!$B$6:$F$101,5,FALSE)</f>
        <v>30708</v>
      </c>
      <c r="Z51" s="92">
        <f t="shared" si="26"/>
        <v>22</v>
      </c>
      <c r="AA51" s="92">
        <f>VLOOKUP(A51,'5月'!B51:F146,2,FALSE)</f>
        <v>352</v>
      </c>
      <c r="AB51" s="92">
        <f>VLOOKUP(A51,'5月'!B51:F146,5,FALSE)</f>
        <v>26424</v>
      </c>
      <c r="AC51" s="92">
        <f t="shared" si="27"/>
        <v>19</v>
      </c>
      <c r="AD51" s="92">
        <f>VLOOKUP(A51,'6月'!$B$6:$F$101,2,FALSE)</f>
        <v>352</v>
      </c>
      <c r="AE51" s="92">
        <f>VLOOKUP(A51,'6月'!$B$6:$F$101,5,FALSE)</f>
        <v>29096</v>
      </c>
      <c r="AF51" s="92">
        <f t="shared" si="28"/>
        <v>21</v>
      </c>
      <c r="AG51" s="92">
        <f>VLOOKUP(A51,'7月'!$B$6:$F$101,2,FALSE)</f>
        <v>352</v>
      </c>
      <c r="AH51" s="92">
        <f>VLOOKUP(A51,'7月'!$B$6:$F$101,5,FALSE)</f>
        <v>7324</v>
      </c>
      <c r="AI51" s="92">
        <f t="shared" si="29"/>
        <v>6</v>
      </c>
      <c r="AJ51" s="92"/>
      <c r="AK51" s="92"/>
      <c r="AL51" s="114">
        <f>VLOOKUP(A51,'9月'!$B$6:$F$100,2,FALSE)</f>
        <v>304</v>
      </c>
      <c r="AM51" s="92">
        <f>VLOOKUP(A51,'9月'!$B$6:$F$100,5,FALSE)</f>
        <v>26528</v>
      </c>
      <c r="AN51" s="92">
        <f t="shared" si="30"/>
        <v>22</v>
      </c>
      <c r="AO51" s="92">
        <f>VLOOKUP(A51,'10月'!$B$6:$F$100,2,FALSE)</f>
        <v>304</v>
      </c>
      <c r="AP51" s="92">
        <f>VLOOKUP(A51,'10月'!$B$6:$F$100,5,FALSE)</f>
        <v>25760</v>
      </c>
      <c r="AQ51" s="92">
        <f t="shared" si="31"/>
        <v>17</v>
      </c>
      <c r="AR51" s="92">
        <f>VLOOKUP(A51,'11月'!$B$6:$F$100,2,FALSE)</f>
        <v>304</v>
      </c>
      <c r="AS51" s="92">
        <f>VLOOKUP(A51,'11月'!$B$6:$F$100,5,FALSE)</f>
        <v>33275</v>
      </c>
      <c r="AT51" s="92">
        <f t="shared" si="32"/>
        <v>22</v>
      </c>
      <c r="AU51" s="92">
        <f>VLOOKUP(A51,'11月提标补差'!$B$6:$F$100,2,FALSE)</f>
        <v>304</v>
      </c>
      <c r="AV51" s="92">
        <f>VLOOKUP(A51,'11月提标补差'!$B$6:$F$100,5,FALSE)</f>
        <v>6632</v>
      </c>
      <c r="AW51" s="16">
        <f>VLOOKUP(A51,'12月'!$B$6:$F$100,2,FALSE)</f>
        <v>305</v>
      </c>
      <c r="AX51" s="16">
        <f>VLOOKUP(A51,'12月'!$B$6:$F$100,5,FALSE)</f>
        <v>34945</v>
      </c>
      <c r="AY51" s="127">
        <f t="shared" si="33"/>
        <v>23</v>
      </c>
      <c r="AZ51" s="128">
        <f t="shared" si="34"/>
        <v>269420</v>
      </c>
      <c r="BA51" s="128">
        <f t="shared" si="35"/>
        <v>187</v>
      </c>
    </row>
    <row r="52" spans="1:53" s="71" customFormat="1" ht="12">
      <c r="A52" s="96" t="s">
        <v>88</v>
      </c>
      <c r="B52" s="92">
        <v>1</v>
      </c>
      <c r="C52" s="92"/>
      <c r="D52" s="92">
        <v>1</v>
      </c>
      <c r="E52" s="92">
        <v>1</v>
      </c>
      <c r="F52" s="92"/>
      <c r="G52" s="92"/>
      <c r="H52" s="92"/>
      <c r="I52" s="92"/>
      <c r="J52" s="92"/>
      <c r="K52" s="92"/>
      <c r="L52" s="99">
        <f t="shared" si="40"/>
        <v>199696</v>
      </c>
      <c r="M52" s="99">
        <f t="shared" si="41"/>
        <v>107940</v>
      </c>
      <c r="N52" s="99">
        <f t="shared" si="42"/>
        <v>91756</v>
      </c>
      <c r="O52" s="92"/>
      <c r="P52" s="92">
        <f>VLOOKUP(A52,'1月'!$B$6:$E$101,2,FALSE)</f>
        <v>270</v>
      </c>
      <c r="Q52" s="92">
        <f>VLOOKUP(A52,'1月'!$B$6:$F$101,5,FALSE)</f>
        <v>11476</v>
      </c>
      <c r="R52" s="92">
        <f t="shared" si="24"/>
        <v>11</v>
      </c>
      <c r="S52" s="92"/>
      <c r="T52" s="92"/>
      <c r="U52" s="92">
        <f>VLOOKUP(A52,'3月'!$B$6:$F$101,2,FALSE)</f>
        <v>268</v>
      </c>
      <c r="V52" s="92">
        <f>VLOOKUP(A52,'3月'!$B$6:$F$101,5,FALSE)</f>
        <v>24588</v>
      </c>
      <c r="W52" s="92">
        <f t="shared" si="25"/>
        <v>23</v>
      </c>
      <c r="X52" s="105">
        <f>VLOOKUP(A52,'4月'!$B$6:$F$101,2,FALSE)</f>
        <v>268</v>
      </c>
      <c r="Y52" s="92">
        <f>VLOOKUP(A52,'4月'!$B$6:$F$101,5,FALSE)</f>
        <v>23476</v>
      </c>
      <c r="Z52" s="92">
        <f t="shared" si="26"/>
        <v>22</v>
      </c>
      <c r="AA52" s="92">
        <f>VLOOKUP(A52,'5月'!B52:F147,2,FALSE)</f>
        <v>268</v>
      </c>
      <c r="AB52" s="92">
        <f>VLOOKUP(A52,'5月'!B52:F147,5,FALSE)</f>
        <v>20280</v>
      </c>
      <c r="AC52" s="92">
        <f t="shared" si="27"/>
        <v>19</v>
      </c>
      <c r="AD52" s="92">
        <f>VLOOKUP(A52,'6月'!$B$6:$F$101,2,FALSE)</f>
        <v>268</v>
      </c>
      <c r="AE52" s="92">
        <f>VLOOKUP(A52,'6月'!$B$6:$F$101,5,FALSE)</f>
        <v>22436</v>
      </c>
      <c r="AF52" s="92">
        <f t="shared" si="28"/>
        <v>21</v>
      </c>
      <c r="AG52" s="92">
        <f>VLOOKUP(A52,'7月'!$B$6:$F$101,2,FALSE)</f>
        <v>268</v>
      </c>
      <c r="AH52" s="92">
        <f>VLOOKUP(A52,'7月'!$B$6:$F$101,5,FALSE)</f>
        <v>5684</v>
      </c>
      <c r="AI52" s="92">
        <f t="shared" si="29"/>
        <v>6</v>
      </c>
      <c r="AJ52" s="92"/>
      <c r="AK52" s="92"/>
      <c r="AL52" s="114">
        <f>VLOOKUP(A52,'9月'!$B$6:$F$100,2,FALSE)</f>
        <v>232</v>
      </c>
      <c r="AM52" s="92">
        <f>VLOOKUP(A52,'9月'!$B$6:$F$100,5,FALSE)</f>
        <v>20336</v>
      </c>
      <c r="AN52" s="92">
        <f t="shared" si="30"/>
        <v>22</v>
      </c>
      <c r="AO52" s="92">
        <f>VLOOKUP(A52,'10月'!$B$6:$F$100,2,FALSE)</f>
        <v>232</v>
      </c>
      <c r="AP52" s="92">
        <f>VLOOKUP(A52,'10月'!$B$6:$F$100,5,FALSE)</f>
        <v>19595</v>
      </c>
      <c r="AQ52" s="92">
        <f t="shared" si="31"/>
        <v>17</v>
      </c>
      <c r="AR52" s="92">
        <f>VLOOKUP(A52,'11月'!$B$6:$F$100,2,FALSE)</f>
        <v>232</v>
      </c>
      <c r="AS52" s="92">
        <f>VLOOKUP(A52,'11月'!$B$6:$F$100,5,FALSE)</f>
        <v>25405</v>
      </c>
      <c r="AT52" s="92">
        <f t="shared" si="32"/>
        <v>22</v>
      </c>
      <c r="AU52" s="92">
        <f>VLOOKUP(A52,'11月提标补差'!$B$6:$F$100,2,FALSE)</f>
        <v>232</v>
      </c>
      <c r="AV52" s="92">
        <f>VLOOKUP(A52,'11月提标补差'!$B$6:$F$100,5,FALSE)</f>
        <v>5084</v>
      </c>
      <c r="AW52" s="16">
        <f>VLOOKUP(A52,'12月'!$B$6:$F$100,2,FALSE)</f>
        <v>231</v>
      </c>
      <c r="AX52" s="16">
        <f>VLOOKUP(A52,'12月'!$B$6:$F$100,5,FALSE)</f>
        <v>26420</v>
      </c>
      <c r="AY52" s="127">
        <f t="shared" si="33"/>
        <v>23</v>
      </c>
      <c r="AZ52" s="128">
        <f t="shared" si="34"/>
        <v>204780</v>
      </c>
      <c r="BA52" s="128">
        <f t="shared" si="35"/>
        <v>186</v>
      </c>
    </row>
    <row r="53" spans="1:53" s="71" customFormat="1" ht="12">
      <c r="A53" s="96" t="s">
        <v>89</v>
      </c>
      <c r="B53" s="92">
        <v>1</v>
      </c>
      <c r="C53" s="92"/>
      <c r="D53" s="92">
        <v>1</v>
      </c>
      <c r="E53" s="92">
        <v>1</v>
      </c>
      <c r="F53" s="92"/>
      <c r="G53" s="92"/>
      <c r="H53" s="92"/>
      <c r="I53" s="92"/>
      <c r="J53" s="92"/>
      <c r="K53" s="92"/>
      <c r="L53" s="99">
        <f t="shared" si="40"/>
        <v>187750</v>
      </c>
      <c r="M53" s="99">
        <f t="shared" si="41"/>
        <v>102468</v>
      </c>
      <c r="N53" s="99">
        <f t="shared" si="42"/>
        <v>85282</v>
      </c>
      <c r="O53" s="92"/>
      <c r="P53" s="92">
        <f>VLOOKUP(A53,'1月'!$B$6:$E$101,2,FALSE)</f>
        <v>251</v>
      </c>
      <c r="Q53" s="92">
        <f>VLOOKUP(A53,'1月'!$B$6:$F$101,5,FALSE)</f>
        <v>11592</v>
      </c>
      <c r="R53" s="92">
        <f t="shared" si="24"/>
        <v>12</v>
      </c>
      <c r="S53" s="92"/>
      <c r="T53" s="92"/>
      <c r="U53" s="92">
        <f>VLOOKUP(A53,'3月'!$B$6:$F$101,2,FALSE)</f>
        <v>258</v>
      </c>
      <c r="V53" s="92">
        <f>VLOOKUP(A53,'3月'!$B$6:$F$101,5,FALSE)</f>
        <v>23200</v>
      </c>
      <c r="W53" s="92">
        <f t="shared" si="25"/>
        <v>23</v>
      </c>
      <c r="X53" s="105">
        <f>VLOOKUP(A53,'4月'!$B$6:$F$101,2,FALSE)</f>
        <v>258</v>
      </c>
      <c r="Y53" s="92">
        <f>VLOOKUP(A53,'4月'!$B$6:$F$101,5,FALSE)</f>
        <v>22180</v>
      </c>
      <c r="Z53" s="92">
        <f t="shared" si="26"/>
        <v>22</v>
      </c>
      <c r="AA53" s="92">
        <f>VLOOKUP(A53,'5月'!B53:F148,2,FALSE)</f>
        <v>257</v>
      </c>
      <c r="AB53" s="92">
        <f>VLOOKUP(A53,'5月'!B53:F148,5,FALSE)</f>
        <v>19152</v>
      </c>
      <c r="AC53" s="92">
        <f t="shared" si="27"/>
        <v>19</v>
      </c>
      <c r="AD53" s="92">
        <f>VLOOKUP(A53,'6月'!$B$6:$F$101,2,FALSE)</f>
        <v>257</v>
      </c>
      <c r="AE53" s="92">
        <f>VLOOKUP(A53,'6月'!$B$6:$F$101,5,FALSE)</f>
        <v>21088</v>
      </c>
      <c r="AF53" s="92">
        <f t="shared" si="28"/>
        <v>21</v>
      </c>
      <c r="AG53" s="92">
        <f>VLOOKUP(A53,'7月'!$B$6:$F$101,2,FALSE)</f>
        <v>257</v>
      </c>
      <c r="AH53" s="92">
        <f>VLOOKUP(A53,'7月'!$B$6:$F$101,5,FALSE)</f>
        <v>5256</v>
      </c>
      <c r="AI53" s="92">
        <f t="shared" si="29"/>
        <v>6</v>
      </c>
      <c r="AJ53" s="92"/>
      <c r="AK53" s="92"/>
      <c r="AL53" s="114">
        <f>VLOOKUP(A53,'9月'!$B$6:$F$100,2,FALSE)</f>
        <v>214</v>
      </c>
      <c r="AM53" s="92">
        <f>VLOOKUP(A53,'9月'!$B$6:$F$100,5,FALSE)</f>
        <v>18832</v>
      </c>
      <c r="AN53" s="92">
        <f t="shared" si="30"/>
        <v>22</v>
      </c>
      <c r="AO53" s="92">
        <f>VLOOKUP(A53,'10月'!$B$6:$F$100,2,FALSE)</f>
        <v>215</v>
      </c>
      <c r="AP53" s="92">
        <f>VLOOKUP(A53,'10月'!$B$6:$F$100,5,FALSE)</f>
        <v>18275</v>
      </c>
      <c r="AQ53" s="92">
        <f t="shared" si="31"/>
        <v>17</v>
      </c>
      <c r="AR53" s="92">
        <f>VLOOKUP(A53,'11月'!$B$6:$F$100,2,FALSE)</f>
        <v>215</v>
      </c>
      <c r="AS53" s="92">
        <f>VLOOKUP(A53,'11月'!$B$6:$F$100,5,FALSE)</f>
        <v>23525</v>
      </c>
      <c r="AT53" s="92">
        <f t="shared" si="32"/>
        <v>22</v>
      </c>
      <c r="AU53" s="92">
        <f>VLOOKUP(A53,'11月提标补差'!$B$6:$F$100,2,FALSE)</f>
        <v>214</v>
      </c>
      <c r="AV53" s="92">
        <f>VLOOKUP(A53,'11月提标补差'!$B$6:$F$100,5,FALSE)</f>
        <v>4708</v>
      </c>
      <c r="AW53" s="16">
        <f>VLOOKUP(A53,'12月'!$B$6:$F$100,2,FALSE)</f>
        <v>215</v>
      </c>
      <c r="AX53" s="16">
        <f>VLOOKUP(A53,'12月'!$B$6:$F$100,5,FALSE)</f>
        <v>24650</v>
      </c>
      <c r="AY53" s="127">
        <f t="shared" si="33"/>
        <v>23</v>
      </c>
      <c r="AZ53" s="128">
        <f t="shared" si="34"/>
        <v>192458</v>
      </c>
      <c r="BA53" s="128">
        <f t="shared" si="35"/>
        <v>187</v>
      </c>
    </row>
    <row r="54" spans="1:53" s="71" customFormat="1" ht="12">
      <c r="A54" s="96" t="s">
        <v>90</v>
      </c>
      <c r="B54" s="92">
        <v>1</v>
      </c>
      <c r="C54" s="92"/>
      <c r="D54" s="92">
        <v>1</v>
      </c>
      <c r="E54" s="92">
        <v>1</v>
      </c>
      <c r="F54" s="92"/>
      <c r="G54" s="92"/>
      <c r="H54" s="92"/>
      <c r="I54" s="92"/>
      <c r="J54" s="92"/>
      <c r="K54" s="92"/>
      <c r="L54" s="99">
        <f t="shared" si="40"/>
        <v>128643</v>
      </c>
      <c r="M54" s="99">
        <f t="shared" si="41"/>
        <v>69068</v>
      </c>
      <c r="N54" s="99">
        <f t="shared" si="42"/>
        <v>59575</v>
      </c>
      <c r="O54" s="92"/>
      <c r="P54" s="92">
        <f>VLOOKUP(A54,'1月'!$B$6:$E$101,2,FALSE)</f>
        <v>174</v>
      </c>
      <c r="Q54" s="92">
        <f>VLOOKUP(A54,'1月'!$B$6:$F$101,5,FALSE)</f>
        <v>7512</v>
      </c>
      <c r="R54" s="92">
        <f t="shared" si="24"/>
        <v>11</v>
      </c>
      <c r="S54" s="92"/>
      <c r="T54" s="92"/>
      <c r="U54" s="92">
        <f>VLOOKUP(A54,'3月'!$B$6:$F$101,2,FALSE)</f>
        <v>172</v>
      </c>
      <c r="V54" s="92">
        <f>VLOOKUP(A54,'3月'!$B$6:$F$101,5,FALSE)</f>
        <v>15736</v>
      </c>
      <c r="W54" s="92">
        <f t="shared" si="25"/>
        <v>23</v>
      </c>
      <c r="X54" s="105">
        <f>VLOOKUP(A54,'4月'!$B$6:$F$101,2,FALSE)</f>
        <v>174</v>
      </c>
      <c r="Y54" s="92">
        <f>VLOOKUP(A54,'4月'!$B$6:$F$101,5,FALSE)</f>
        <v>14832</v>
      </c>
      <c r="Z54" s="92">
        <f t="shared" si="26"/>
        <v>22</v>
      </c>
      <c r="AA54" s="92">
        <f>VLOOKUP(A54,'5月'!B54:F149,2,FALSE)</f>
        <v>173</v>
      </c>
      <c r="AB54" s="92">
        <f>VLOOKUP(A54,'5月'!B54:F149,5,FALSE)</f>
        <v>12880</v>
      </c>
      <c r="AC54" s="92">
        <f t="shared" si="27"/>
        <v>19</v>
      </c>
      <c r="AD54" s="92">
        <f>VLOOKUP(A54,'6月'!$B$6:$F$101,2,FALSE)</f>
        <v>173</v>
      </c>
      <c r="AE54" s="92">
        <f>VLOOKUP(A54,'6月'!$B$6:$F$101,5,FALSE)</f>
        <v>14508</v>
      </c>
      <c r="AF54" s="92">
        <f t="shared" si="28"/>
        <v>21</v>
      </c>
      <c r="AG54" s="92">
        <f>VLOOKUP(A54,'7月'!$B$6:$F$101,2,FALSE)</f>
        <v>173</v>
      </c>
      <c r="AH54" s="92">
        <f>VLOOKUP(A54,'7月'!$B$6:$F$101,5,FALSE)</f>
        <v>3600</v>
      </c>
      <c r="AI54" s="92">
        <f t="shared" si="29"/>
        <v>6</v>
      </c>
      <c r="AJ54" s="92"/>
      <c r="AK54" s="92"/>
      <c r="AL54" s="114">
        <f>VLOOKUP(A54,'9月'!$B$6:$F$100,2,FALSE)</f>
        <v>150</v>
      </c>
      <c r="AM54" s="92">
        <f>VLOOKUP(A54,'9月'!$B$6:$F$100,5,FALSE)</f>
        <v>13160</v>
      </c>
      <c r="AN54" s="92">
        <f t="shared" si="30"/>
        <v>22</v>
      </c>
      <c r="AO54" s="92">
        <f>VLOOKUP(A54,'10月'!$B$6:$F$100,2,FALSE)</f>
        <v>153</v>
      </c>
      <c r="AP54" s="92">
        <f>VLOOKUP(A54,'10月'!$B$6:$F$100,5,FALSE)</f>
        <v>12200</v>
      </c>
      <c r="AQ54" s="92">
        <f t="shared" si="31"/>
        <v>16</v>
      </c>
      <c r="AR54" s="92">
        <f>VLOOKUP(A54,'11月'!$B$6:$F$100,2,FALSE)</f>
        <v>153</v>
      </c>
      <c r="AS54" s="92">
        <f>VLOOKUP(A54,'11月'!$B$6:$F$100,5,FALSE)</f>
        <v>16735</v>
      </c>
      <c r="AT54" s="92">
        <f t="shared" si="32"/>
        <v>22</v>
      </c>
      <c r="AU54" s="92">
        <f>VLOOKUP(A54,'11月提标补差'!$B$6:$F$100,2,FALSE)</f>
        <v>150</v>
      </c>
      <c r="AV54" s="92">
        <f>VLOOKUP(A54,'11月提标补差'!$B$6:$F$100,5,FALSE)</f>
        <v>3290</v>
      </c>
      <c r="AW54" s="16">
        <f>VLOOKUP(A54,'12月'!$B$6:$F$100,2,FALSE)</f>
        <v>153</v>
      </c>
      <c r="AX54" s="16">
        <f>VLOOKUP(A54,'12月'!$B$6:$F$100,5,FALSE)</f>
        <v>17480</v>
      </c>
      <c r="AY54" s="127">
        <f t="shared" si="33"/>
        <v>23</v>
      </c>
      <c r="AZ54" s="128">
        <f t="shared" si="34"/>
        <v>131933</v>
      </c>
      <c r="BA54" s="128">
        <f t="shared" si="35"/>
        <v>185</v>
      </c>
    </row>
    <row r="55" spans="1:53" s="71" customFormat="1" ht="12">
      <c r="A55" s="96" t="s">
        <v>91</v>
      </c>
      <c r="B55" s="92">
        <v>1</v>
      </c>
      <c r="C55" s="92"/>
      <c r="D55" s="92">
        <v>1</v>
      </c>
      <c r="E55" s="92">
        <v>1</v>
      </c>
      <c r="F55" s="92"/>
      <c r="G55" s="92"/>
      <c r="H55" s="92"/>
      <c r="I55" s="92"/>
      <c r="J55" s="92"/>
      <c r="K55" s="92"/>
      <c r="L55" s="99">
        <f t="shared" si="40"/>
        <v>646581</v>
      </c>
      <c r="M55" s="99">
        <f t="shared" si="41"/>
        <v>337628</v>
      </c>
      <c r="N55" s="99">
        <f t="shared" si="42"/>
        <v>308953</v>
      </c>
      <c r="O55" s="92"/>
      <c r="P55" s="92">
        <f>VLOOKUP(A55,'1月'!$B$6:$E$101,2,FALSE)</f>
        <v>830</v>
      </c>
      <c r="Q55" s="92">
        <f>VLOOKUP(A55,'1月'!$B$6:$F$101,5,FALSE)</f>
        <v>38768</v>
      </c>
      <c r="R55" s="92">
        <f t="shared" si="24"/>
        <v>12</v>
      </c>
      <c r="S55" s="92"/>
      <c r="T55" s="92"/>
      <c r="U55" s="92">
        <f>VLOOKUP(A55,'3月'!$B$6:$F$101,2,FALSE)</f>
        <v>831</v>
      </c>
      <c r="V55" s="92">
        <f>VLOOKUP(A55,'3月'!$B$6:$F$101,5,FALSE)</f>
        <v>76264</v>
      </c>
      <c r="W55" s="92">
        <f t="shared" si="25"/>
        <v>23</v>
      </c>
      <c r="X55" s="105">
        <f>VLOOKUP(A55,'4月'!$B$6:$F$101,2,FALSE)</f>
        <v>831</v>
      </c>
      <c r="Y55" s="92">
        <f>VLOOKUP(A55,'4月'!$B$6:$F$101,5,FALSE)</f>
        <v>72892</v>
      </c>
      <c r="Z55" s="92">
        <f t="shared" si="26"/>
        <v>22</v>
      </c>
      <c r="AA55" s="92">
        <f>VLOOKUP(A55,'5月'!B55:F150,2,FALSE)</f>
        <v>829</v>
      </c>
      <c r="AB55" s="92">
        <f>VLOOKUP(A55,'5月'!B55:F150,5,FALSE)</f>
        <v>62920</v>
      </c>
      <c r="AC55" s="92">
        <f t="shared" si="27"/>
        <v>19</v>
      </c>
      <c r="AD55" s="92">
        <f>VLOOKUP(A55,'6月'!$B$6:$F$101,2,FALSE)</f>
        <v>829</v>
      </c>
      <c r="AE55" s="92">
        <f>VLOOKUP(A55,'6月'!$B$6:$F$101,5,FALSE)</f>
        <v>69376</v>
      </c>
      <c r="AF55" s="92">
        <f t="shared" si="28"/>
        <v>21</v>
      </c>
      <c r="AG55" s="92">
        <f>VLOOKUP(A55,'7月'!$B$6:$F$101,2,FALSE)</f>
        <v>829</v>
      </c>
      <c r="AH55" s="92">
        <f>VLOOKUP(A55,'7月'!$B$6:$F$101,5,FALSE)</f>
        <v>17408</v>
      </c>
      <c r="AI55" s="92">
        <f t="shared" si="29"/>
        <v>6</v>
      </c>
      <c r="AJ55" s="92"/>
      <c r="AK55" s="92"/>
      <c r="AL55" s="114">
        <f>VLOOKUP(A55,'9月'!$B$6:$F$100,2,FALSE)</f>
        <v>783</v>
      </c>
      <c r="AM55" s="92">
        <f>VLOOKUP(A55,'9月'!$B$6:$F$100,5,FALSE)</f>
        <v>68528</v>
      </c>
      <c r="AN55" s="92">
        <f t="shared" si="30"/>
        <v>22</v>
      </c>
      <c r="AO55" s="92">
        <f>VLOOKUP(A55,'10月'!$B$6:$F$100,2,FALSE)</f>
        <v>783</v>
      </c>
      <c r="AP55" s="92">
        <f>VLOOKUP(A55,'10月'!$B$6:$F$100,5,FALSE)</f>
        <v>64615</v>
      </c>
      <c r="AQ55" s="92">
        <f t="shared" si="31"/>
        <v>17</v>
      </c>
      <c r="AR55" s="92">
        <f>VLOOKUP(A55,'11月'!$B$6:$F$100,2,FALSE)</f>
        <v>783</v>
      </c>
      <c r="AS55" s="92">
        <f>VLOOKUP(A55,'11月'!$B$6:$F$100,5,FALSE)</f>
        <v>85965</v>
      </c>
      <c r="AT55" s="92">
        <f t="shared" si="32"/>
        <v>22</v>
      </c>
      <c r="AU55" s="92">
        <f>VLOOKUP(A55,'11月提标补差'!$B$6:$F$100,2,FALSE)</f>
        <v>783</v>
      </c>
      <c r="AV55" s="92">
        <f>VLOOKUP(A55,'11月提标补差'!$B$6:$F$100,5,FALSE)</f>
        <v>17132</v>
      </c>
      <c r="AW55" s="16">
        <f>VLOOKUP(A55,'12月'!$B$6:$F$100,2,FALSE)</f>
        <v>783</v>
      </c>
      <c r="AX55" s="16">
        <f>VLOOKUP(A55,'12月'!$B$6:$F$100,5,FALSE)</f>
        <v>89845</v>
      </c>
      <c r="AY55" s="127">
        <f t="shared" si="33"/>
        <v>23</v>
      </c>
      <c r="AZ55" s="128">
        <f t="shared" si="34"/>
        <v>663713</v>
      </c>
      <c r="BA55" s="128">
        <f t="shared" si="35"/>
        <v>187</v>
      </c>
    </row>
    <row r="56" spans="1:53" s="72" customFormat="1" ht="12">
      <c r="A56" s="97" t="s">
        <v>92</v>
      </c>
      <c r="B56" s="94">
        <v>1</v>
      </c>
      <c r="C56" s="94"/>
      <c r="D56" s="94">
        <v>1</v>
      </c>
      <c r="E56" s="94"/>
      <c r="F56" s="94">
        <v>1</v>
      </c>
      <c r="G56" s="94"/>
      <c r="H56" s="94"/>
      <c r="I56" s="94"/>
      <c r="J56" s="94"/>
      <c r="K56" s="94"/>
      <c r="L56" s="98">
        <f t="shared" si="40"/>
        <v>26037</v>
      </c>
      <c r="M56" s="98">
        <f t="shared" si="41"/>
        <v>14684</v>
      </c>
      <c r="N56" s="98">
        <f t="shared" si="42"/>
        <v>11353</v>
      </c>
      <c r="O56" s="94"/>
      <c r="P56" s="94">
        <f>VLOOKUP(A56,'1月'!$B$6:$E$101,2,FALSE)</f>
        <v>36</v>
      </c>
      <c r="Q56" s="94">
        <f>VLOOKUP(A56,'1月'!$B$6:$F$101,5,FALSE)</f>
        <v>1680</v>
      </c>
      <c r="R56" s="92">
        <f t="shared" si="24"/>
        <v>12</v>
      </c>
      <c r="S56" s="94"/>
      <c r="T56" s="94"/>
      <c r="U56" s="94">
        <f>VLOOKUP(A56,'3月'!$B$6:$F$101,2,FALSE)</f>
        <v>36</v>
      </c>
      <c r="V56" s="94">
        <f>VLOOKUP(A56,'3月'!$B$6:$F$101,5,FALSE)</f>
        <v>3312</v>
      </c>
      <c r="W56" s="92">
        <f t="shared" si="25"/>
        <v>23</v>
      </c>
      <c r="X56" s="94">
        <f>VLOOKUP(A56,'4月'!$B$6:$F$101,2,FALSE)</f>
        <v>36</v>
      </c>
      <c r="Y56" s="94">
        <f>VLOOKUP(A56,'4月'!$B$6:$F$101,5,FALSE)</f>
        <v>3168</v>
      </c>
      <c r="Z56" s="92">
        <f t="shared" si="26"/>
        <v>22</v>
      </c>
      <c r="AA56" s="94">
        <f>VLOOKUP(A56,'5月'!B56:F151,2,FALSE)</f>
        <v>36</v>
      </c>
      <c r="AB56" s="94">
        <f>VLOOKUP(A56,'5月'!B56:F151,5,FALSE)</f>
        <v>2732</v>
      </c>
      <c r="AC56" s="92">
        <f t="shared" si="27"/>
        <v>19</v>
      </c>
      <c r="AD56" s="94">
        <f>VLOOKUP(A56,'6月'!$B$6:$F$101,2,FALSE)</f>
        <v>36</v>
      </c>
      <c r="AE56" s="94">
        <f>VLOOKUP(A56,'6月'!$B$6:$F$101,5,FALSE)</f>
        <v>3024</v>
      </c>
      <c r="AF56" s="92">
        <f t="shared" si="28"/>
        <v>21</v>
      </c>
      <c r="AG56" s="94">
        <f>VLOOKUP(A56,'7月'!$B$6:$F$101,2,FALSE)</f>
        <v>36</v>
      </c>
      <c r="AH56" s="94">
        <f>VLOOKUP(A56,'7月'!$B$6:$F$101,5,FALSE)</f>
        <v>768</v>
      </c>
      <c r="AI56" s="92">
        <f t="shared" si="29"/>
        <v>6</v>
      </c>
      <c r="AJ56" s="94"/>
      <c r="AK56" s="94"/>
      <c r="AL56" s="114">
        <f>VLOOKUP(A56,'9月'!$B$6:$F$100,2,FALSE)</f>
        <v>30</v>
      </c>
      <c r="AM56" s="94">
        <f>VLOOKUP(A56,'9月'!$B$6:$F$100,5,FALSE)</f>
        <v>2600</v>
      </c>
      <c r="AN56" s="92">
        <f t="shared" si="30"/>
        <v>22</v>
      </c>
      <c r="AO56" s="94">
        <f>VLOOKUP(A56,'10月'!$B$6:$F$100,2,FALSE)</f>
        <v>30</v>
      </c>
      <c r="AP56" s="94">
        <f>VLOOKUP(A56,'10月'!$B$6:$F$100,5,FALSE)</f>
        <v>2028</v>
      </c>
      <c r="AQ56" s="92">
        <f t="shared" si="31"/>
        <v>14</v>
      </c>
      <c r="AR56" s="94">
        <f>VLOOKUP(A56,'11月'!$B$6:$F$100,2,FALSE)</f>
        <v>30</v>
      </c>
      <c r="AS56" s="94">
        <f>VLOOKUP(A56,'11月'!$B$6:$F$100,5,FALSE)</f>
        <v>3280</v>
      </c>
      <c r="AT56" s="92">
        <f t="shared" si="32"/>
        <v>22</v>
      </c>
      <c r="AU56" s="94">
        <f>VLOOKUP(A56,'11月提标补差'!$B$6:$F$100,2,FALSE)</f>
        <v>30</v>
      </c>
      <c r="AV56" s="94">
        <f>VLOOKUP(A56,'11月提标补差'!$B$6:$F$100,5,FALSE)</f>
        <v>1157</v>
      </c>
      <c r="AW56" s="16">
        <f>VLOOKUP(A56,'12月'!$B$6:$F$100,2,FALSE)</f>
        <v>30</v>
      </c>
      <c r="AX56" s="16">
        <f>VLOOKUP(A56,'12月'!$B$6:$F$100,5,FALSE)</f>
        <v>3445</v>
      </c>
      <c r="AY56" s="127">
        <f t="shared" si="33"/>
        <v>23</v>
      </c>
      <c r="AZ56" s="128">
        <f t="shared" si="34"/>
        <v>27194</v>
      </c>
      <c r="BA56" s="128">
        <f t="shared" si="35"/>
        <v>184</v>
      </c>
    </row>
    <row r="57" spans="1:53" s="70" customFormat="1" ht="12">
      <c r="A57" s="88" t="s">
        <v>93</v>
      </c>
      <c r="B57" s="89"/>
      <c r="C57" s="89"/>
      <c r="D57" s="89"/>
      <c r="E57" s="89"/>
      <c r="F57" s="89"/>
      <c r="G57" s="89"/>
      <c r="H57" s="90"/>
      <c r="I57" s="90"/>
      <c r="J57" s="90"/>
      <c r="K57" s="90"/>
      <c r="L57" s="90">
        <f aca="true" t="shared" si="43" ref="L57:Q57">SUM(L58:L65)</f>
        <v>1688015</v>
      </c>
      <c r="M57" s="90">
        <f t="shared" si="43"/>
        <v>855792</v>
      </c>
      <c r="N57" s="90">
        <f t="shared" si="43"/>
        <v>832223</v>
      </c>
      <c r="O57" s="90">
        <f t="shared" si="43"/>
        <v>0</v>
      </c>
      <c r="P57" s="90">
        <f t="shared" si="43"/>
        <v>2190</v>
      </c>
      <c r="Q57" s="90">
        <f t="shared" si="43"/>
        <v>98468</v>
      </c>
      <c r="R57" s="92"/>
      <c r="S57" s="90">
        <f>SUM(S58:S65)</f>
        <v>0</v>
      </c>
      <c r="T57" s="90">
        <f>SUM(T58:T65)</f>
        <v>0</v>
      </c>
      <c r="U57" s="90">
        <f>SUM(U58:U65)</f>
        <v>2193</v>
      </c>
      <c r="V57" s="90">
        <f>SUM(V58:V65)</f>
        <v>196960</v>
      </c>
      <c r="W57" s="92"/>
      <c r="X57" s="89">
        <f>SUM(X58:X65)</f>
        <v>2642</v>
      </c>
      <c r="Y57" s="90">
        <f>SUM(Y58:Y65)</f>
        <v>189780</v>
      </c>
      <c r="Z57" s="92"/>
      <c r="AA57" s="90">
        <f>SUM(AA58:AA65)</f>
        <v>2190</v>
      </c>
      <c r="AB57" s="90">
        <f>SUM(AB58:AB65)</f>
        <v>162444</v>
      </c>
      <c r="AC57" s="92"/>
      <c r="AD57" s="90">
        <f>SUM(AD58:AD65)</f>
        <v>2145</v>
      </c>
      <c r="AE57" s="90">
        <f>SUM(AE58:AE65)</f>
        <v>168688</v>
      </c>
      <c r="AF57" s="92"/>
      <c r="AG57" s="90">
        <f>SUM(AG58:AG65)</f>
        <v>1962</v>
      </c>
      <c r="AH57" s="90">
        <f>SUM(AH58:AH65)</f>
        <v>39452</v>
      </c>
      <c r="AI57" s="92"/>
      <c r="AJ57" s="90">
        <f aca="true" t="shared" si="44" ref="AJ57:AS57">SUM(AJ58:AJ65)</f>
        <v>0</v>
      </c>
      <c r="AK57" s="90">
        <f t="shared" si="44"/>
        <v>0</v>
      </c>
      <c r="AL57" s="116">
        <f t="shared" si="44"/>
        <v>2148</v>
      </c>
      <c r="AM57" s="90">
        <f t="shared" si="44"/>
        <v>184936</v>
      </c>
      <c r="AN57" s="92"/>
      <c r="AO57" s="90">
        <f>SUM(AO58:AO65)</f>
        <v>2142</v>
      </c>
      <c r="AP57" s="90">
        <f>SUM(AP58:AP65)</f>
        <v>179235</v>
      </c>
      <c r="AQ57" s="92"/>
      <c r="AR57" s="90">
        <f>SUM(AR58:AR65)</f>
        <v>2141</v>
      </c>
      <c r="AS57" s="90">
        <f>SUM(AS58:AS65)</f>
        <v>231860</v>
      </c>
      <c r="AT57" s="92"/>
      <c r="AU57" s="90">
        <f>SUM(AU58:AU65)</f>
        <v>2148</v>
      </c>
      <c r="AV57" s="90">
        <f>SUM(AV58:AV65)</f>
        <v>46211</v>
      </c>
      <c r="AW57" s="90">
        <f>SUM(AW58:AW65)</f>
        <v>2138</v>
      </c>
      <c r="AX57" s="90">
        <f>SUM(AX58:AX65)</f>
        <v>236192</v>
      </c>
      <c r="AY57" s="127"/>
      <c r="AZ57" s="128">
        <f>SUM(AZ58:AZ65)</f>
        <v>1734226</v>
      </c>
      <c r="BA57" s="128"/>
    </row>
    <row r="58" spans="1:53" s="71" customFormat="1" ht="12">
      <c r="A58" s="96" t="s">
        <v>94</v>
      </c>
      <c r="B58" s="92">
        <v>1</v>
      </c>
      <c r="C58" s="92">
        <v>1</v>
      </c>
      <c r="D58" s="92"/>
      <c r="E58" s="92">
        <v>1</v>
      </c>
      <c r="F58" s="92"/>
      <c r="G58" s="92"/>
      <c r="H58" s="92"/>
      <c r="I58" s="92"/>
      <c r="J58" s="92"/>
      <c r="K58" s="92"/>
      <c r="L58" s="99">
        <f aca="true" t="shared" si="45" ref="L58:L65">M58+N58</f>
        <v>603873</v>
      </c>
      <c r="M58" s="99">
        <f aca="true" t="shared" si="46" ref="M58:M65">Q58+T58+V58+Y58+AB58+AE58+AH58</f>
        <v>294336</v>
      </c>
      <c r="N58" s="99">
        <f aca="true" t="shared" si="47" ref="N58:N65">AK58+AM58+AP58+AS58+AX58</f>
        <v>309537</v>
      </c>
      <c r="O58" s="92"/>
      <c r="P58" s="92">
        <f>VLOOKUP(A58,'1月'!$B$6:$E$101,2,FALSE)</f>
        <v>789</v>
      </c>
      <c r="Q58" s="92">
        <f>VLOOKUP(A58,'1月'!$B$6:$F$101,5,FALSE)</f>
        <v>36108</v>
      </c>
      <c r="R58" s="92">
        <f t="shared" si="24"/>
        <v>12</v>
      </c>
      <c r="S58" s="92"/>
      <c r="T58" s="92"/>
      <c r="U58" s="92">
        <f>VLOOKUP(A58,'3月'!$B$6:$F$101,2,FALSE)</f>
        <v>789</v>
      </c>
      <c r="V58" s="92">
        <f>VLOOKUP(A58,'3月'!$B$6:$F$101,5,FALSE)</f>
        <v>68636</v>
      </c>
      <c r="W58" s="92">
        <f t="shared" si="25"/>
        <v>22</v>
      </c>
      <c r="X58" s="105">
        <f>VLOOKUP(A58,'4月'!$B$6:$F$101,2,FALSE)</f>
        <v>788</v>
      </c>
      <c r="Y58" s="92">
        <f>VLOOKUP(A58,'4月'!$B$6:$F$101,5,FALSE)</f>
        <v>67324</v>
      </c>
      <c r="Z58" s="92">
        <f t="shared" si="26"/>
        <v>22</v>
      </c>
      <c r="AA58" s="92">
        <f>VLOOKUP(A58,'5月'!B58:F153,2,FALSE)</f>
        <v>788</v>
      </c>
      <c r="AB58" s="92">
        <f>VLOOKUP(A58,'5月'!B58:F153,5,FALSE)</f>
        <v>57912</v>
      </c>
      <c r="AC58" s="92">
        <f t="shared" si="27"/>
        <v>19</v>
      </c>
      <c r="AD58" s="92">
        <f>VLOOKUP(A58,'6月'!$B$6:$F$101,2,FALSE)</f>
        <v>788</v>
      </c>
      <c r="AE58" s="92">
        <f>VLOOKUP(A58,'6月'!$B$6:$F$101,5,FALSE)</f>
        <v>52004</v>
      </c>
      <c r="AF58" s="92">
        <f t="shared" si="28"/>
        <v>17</v>
      </c>
      <c r="AG58" s="92">
        <f>VLOOKUP(A58,'7月'!$B$6:$F$101,2,FALSE)</f>
        <v>561</v>
      </c>
      <c r="AH58" s="92">
        <f>VLOOKUP(A58,'7月'!$B$6:$F$101,5,FALSE)</f>
        <v>12352</v>
      </c>
      <c r="AI58" s="92">
        <f t="shared" si="29"/>
        <v>6</v>
      </c>
      <c r="AJ58" s="92"/>
      <c r="AK58" s="92"/>
      <c r="AL58" s="114">
        <f>VLOOKUP(A58,'9月'!$B$6:$F$100,2,FALSE)</f>
        <v>894</v>
      </c>
      <c r="AM58" s="92">
        <f>VLOOKUP(A58,'9月'!$B$6:$F$100,5,FALSE)</f>
        <v>77272</v>
      </c>
      <c r="AN58" s="92">
        <f t="shared" si="30"/>
        <v>22</v>
      </c>
      <c r="AO58" s="92">
        <f>VLOOKUP(A58,'10月'!$B$6:$F$100,2,FALSE)</f>
        <v>767</v>
      </c>
      <c r="AP58" s="92">
        <f>VLOOKUP(A58,'10月'!$B$6:$F$100,5,FALSE)</f>
        <v>63810</v>
      </c>
      <c r="AQ58" s="92">
        <f t="shared" si="31"/>
        <v>17</v>
      </c>
      <c r="AR58" s="92">
        <f>VLOOKUP(A58,'11月'!$B$6:$F$100,2,FALSE)</f>
        <v>766</v>
      </c>
      <c r="AS58" s="92">
        <f>VLOOKUP(A58,'11月'!$B$6:$F$100,5,FALSE)</f>
        <v>82605</v>
      </c>
      <c r="AT58" s="92">
        <f t="shared" si="32"/>
        <v>22</v>
      </c>
      <c r="AU58" s="92">
        <f>VLOOKUP(A58,'11月提标补差'!$B$6:$F$100,2,FALSE)</f>
        <v>894</v>
      </c>
      <c r="AV58" s="92">
        <f>VLOOKUP(A58,'11月提标补差'!$B$6:$F$100,5,FALSE)</f>
        <v>19318</v>
      </c>
      <c r="AW58" s="16">
        <f>VLOOKUP(A58,'12月'!$B$6:$F$100,2,FALSE)</f>
        <v>770</v>
      </c>
      <c r="AX58" s="16">
        <f>VLOOKUP(A58,'12月'!$B$6:$F$100,5,FALSE)</f>
        <v>85850</v>
      </c>
      <c r="AY58" s="127">
        <f t="shared" si="33"/>
        <v>23</v>
      </c>
      <c r="AZ58" s="128">
        <f t="shared" si="34"/>
        <v>623191</v>
      </c>
      <c r="BA58" s="128">
        <f t="shared" si="35"/>
        <v>182</v>
      </c>
    </row>
    <row r="59" spans="1:53" s="71" customFormat="1" ht="12">
      <c r="A59" s="96" t="s">
        <v>95</v>
      </c>
      <c r="B59" s="92">
        <v>1</v>
      </c>
      <c r="C59" s="92"/>
      <c r="D59" s="92">
        <v>1</v>
      </c>
      <c r="E59" s="92">
        <v>1</v>
      </c>
      <c r="F59" s="92"/>
      <c r="G59" s="92"/>
      <c r="H59" s="92"/>
      <c r="I59" s="92"/>
      <c r="J59" s="92"/>
      <c r="K59" s="92"/>
      <c r="L59" s="99">
        <f t="shared" si="45"/>
        <v>397475</v>
      </c>
      <c r="M59" s="99">
        <f t="shared" si="46"/>
        <v>193976</v>
      </c>
      <c r="N59" s="99">
        <f t="shared" si="47"/>
        <v>203499</v>
      </c>
      <c r="O59" s="92"/>
      <c r="P59" s="92">
        <f>VLOOKUP(A59,'1月'!$B$6:$E$101,2,FALSE)</f>
        <v>490</v>
      </c>
      <c r="Q59" s="92">
        <f>VLOOKUP(A59,'1月'!$B$6:$F$101,5,FALSE)</f>
        <v>20908</v>
      </c>
      <c r="R59" s="92">
        <f t="shared" si="24"/>
        <v>11</v>
      </c>
      <c r="S59" s="92"/>
      <c r="T59" s="92"/>
      <c r="U59" s="92">
        <f>VLOOKUP(A59,'3月'!$B$6:$F$101,2,FALSE)</f>
        <v>492</v>
      </c>
      <c r="V59" s="92">
        <f>VLOOKUP(A59,'3月'!$B$6:$F$101,5,FALSE)</f>
        <v>44676</v>
      </c>
      <c r="W59" s="92">
        <f t="shared" si="25"/>
        <v>23</v>
      </c>
      <c r="X59" s="105">
        <f>VLOOKUP(A59,'4月'!$B$6:$F$101,2,FALSE)</f>
        <v>492</v>
      </c>
      <c r="Y59" s="92">
        <f>VLOOKUP(A59,'4月'!$B$6:$F$101,5,FALSE)</f>
        <v>42528</v>
      </c>
      <c r="Z59" s="92">
        <f t="shared" si="26"/>
        <v>22</v>
      </c>
      <c r="AA59" s="92">
        <f>VLOOKUP(A59,'5月'!B59:F154,2,FALSE)</f>
        <v>491</v>
      </c>
      <c r="AB59" s="92">
        <f>VLOOKUP(A59,'5月'!B59:F154,5,FALSE)</f>
        <v>36756</v>
      </c>
      <c r="AC59" s="92">
        <f t="shared" si="27"/>
        <v>19</v>
      </c>
      <c r="AD59" s="92">
        <f>VLOOKUP(A59,'6月'!$B$6:$F$101,2,FALSE)</f>
        <v>446</v>
      </c>
      <c r="AE59" s="92">
        <f>VLOOKUP(A59,'6月'!$B$6:$F$101,5,FALSE)</f>
        <v>40576</v>
      </c>
      <c r="AF59" s="92">
        <f t="shared" si="28"/>
        <v>23</v>
      </c>
      <c r="AG59" s="92">
        <f>VLOOKUP(A59,'7月'!$B$6:$F$101,2,FALSE)</f>
        <v>490</v>
      </c>
      <c r="AH59" s="92">
        <f>VLOOKUP(A59,'7月'!$B$6:$F$101,5,FALSE)</f>
        <v>8532</v>
      </c>
      <c r="AI59" s="92">
        <f t="shared" si="29"/>
        <v>5</v>
      </c>
      <c r="AJ59" s="92"/>
      <c r="AK59" s="92"/>
      <c r="AL59" s="114">
        <f>VLOOKUP(A59,'9月'!$B$6:$F$100,2,FALSE)</f>
        <v>425</v>
      </c>
      <c r="AM59" s="92">
        <f>VLOOKUP(A59,'9月'!$B$6:$F$100,5,FALSE)</f>
        <v>36524</v>
      </c>
      <c r="AN59" s="92">
        <f t="shared" si="30"/>
        <v>22</v>
      </c>
      <c r="AO59" s="92">
        <f>VLOOKUP(A59,'10月'!$B$6:$F$100,2,FALSE)</f>
        <v>545</v>
      </c>
      <c r="AP59" s="92">
        <f>VLOOKUP(A59,'10月'!$B$6:$F$100,5,FALSE)</f>
        <v>45825</v>
      </c>
      <c r="AQ59" s="92">
        <f t="shared" si="31"/>
        <v>17</v>
      </c>
      <c r="AR59" s="92">
        <f>VLOOKUP(A59,'11月'!$B$6:$F$100,2,FALSE)</f>
        <v>545</v>
      </c>
      <c r="AS59" s="92">
        <f>VLOOKUP(A59,'11月'!$B$6:$F$100,5,FALSE)</f>
        <v>59475</v>
      </c>
      <c r="AT59" s="92">
        <f t="shared" si="32"/>
        <v>22</v>
      </c>
      <c r="AU59" s="92">
        <f>VLOOKUP(A59,'11月提标补差'!$B$6:$F$100,2,FALSE)</f>
        <v>425</v>
      </c>
      <c r="AV59" s="92">
        <f>VLOOKUP(A59,'11月提标补差'!$B$6:$F$100,5,FALSE)</f>
        <v>9108</v>
      </c>
      <c r="AW59" s="16">
        <f>VLOOKUP(A59,'12月'!$B$6:$F$100,2,FALSE)</f>
        <v>546</v>
      </c>
      <c r="AX59" s="16">
        <f>VLOOKUP(A59,'12月'!$B$6:$F$100,5,FALSE)</f>
        <v>61675</v>
      </c>
      <c r="AY59" s="127">
        <f t="shared" si="33"/>
        <v>23</v>
      </c>
      <c r="AZ59" s="128">
        <f t="shared" si="34"/>
        <v>406583</v>
      </c>
      <c r="BA59" s="128">
        <f t="shared" si="35"/>
        <v>187</v>
      </c>
    </row>
    <row r="60" spans="1:53" s="71" customFormat="1" ht="12">
      <c r="A60" s="96" t="s">
        <v>96</v>
      </c>
      <c r="B60" s="92">
        <v>1</v>
      </c>
      <c r="C60" s="92"/>
      <c r="D60" s="92">
        <v>1</v>
      </c>
      <c r="E60" s="92">
        <v>1</v>
      </c>
      <c r="F60" s="92"/>
      <c r="G60" s="92"/>
      <c r="H60" s="92"/>
      <c r="I60" s="92"/>
      <c r="J60" s="92"/>
      <c r="K60" s="92"/>
      <c r="L60" s="99">
        <f t="shared" si="45"/>
        <v>66064</v>
      </c>
      <c r="M60" s="99">
        <f t="shared" si="46"/>
        <v>35428</v>
      </c>
      <c r="N60" s="99">
        <f t="shared" si="47"/>
        <v>30636</v>
      </c>
      <c r="O60" s="92"/>
      <c r="P60" s="92">
        <f>VLOOKUP(A60,'1月'!$B$6:$E$101,2,FALSE)</f>
        <v>89</v>
      </c>
      <c r="Q60" s="92">
        <f>VLOOKUP(A60,'1月'!$B$6:$F$101,5,FALSE)</f>
        <v>4092</v>
      </c>
      <c r="R60" s="92">
        <f t="shared" si="24"/>
        <v>12</v>
      </c>
      <c r="S60" s="92"/>
      <c r="T60" s="92"/>
      <c r="U60" s="92">
        <f>VLOOKUP(A60,'3月'!$B$6:$F$101,2,FALSE)</f>
        <v>87</v>
      </c>
      <c r="V60" s="92">
        <f>VLOOKUP(A60,'3月'!$B$6:$F$101,5,FALSE)</f>
        <v>7952</v>
      </c>
      <c r="W60" s="92">
        <f t="shared" si="25"/>
        <v>23</v>
      </c>
      <c r="X60" s="105">
        <f>VLOOKUP(A60,'4月'!$B$6:$F$101,2,FALSE)</f>
        <v>87</v>
      </c>
      <c r="Y60" s="92">
        <f>VLOOKUP(A60,'4月'!$B$6:$F$101,5,FALSE)</f>
        <v>7632</v>
      </c>
      <c r="Z60" s="92">
        <f t="shared" si="26"/>
        <v>22</v>
      </c>
      <c r="AA60" s="92">
        <f>VLOOKUP(A60,'5月'!B60:F155,2,FALSE)</f>
        <v>87</v>
      </c>
      <c r="AB60" s="92">
        <f>VLOOKUP(A60,'5月'!B60:F155,5,FALSE)</f>
        <v>6556</v>
      </c>
      <c r="AC60" s="92">
        <f t="shared" si="27"/>
        <v>19</v>
      </c>
      <c r="AD60" s="92">
        <f>VLOOKUP(A60,'6月'!$B$6:$F$101,2,FALSE)</f>
        <v>87</v>
      </c>
      <c r="AE60" s="92">
        <f>VLOOKUP(A60,'6月'!$B$6:$F$101,5,FALSE)</f>
        <v>7284</v>
      </c>
      <c r="AF60" s="92">
        <f t="shared" si="28"/>
        <v>21</v>
      </c>
      <c r="AG60" s="92">
        <f>VLOOKUP(A60,'7月'!$B$6:$F$101,2,FALSE)</f>
        <v>87</v>
      </c>
      <c r="AH60" s="92">
        <f>VLOOKUP(A60,'7月'!$B$6:$F$101,5,FALSE)</f>
        <v>1912</v>
      </c>
      <c r="AI60" s="92">
        <f t="shared" si="29"/>
        <v>6</v>
      </c>
      <c r="AJ60" s="92"/>
      <c r="AK60" s="92"/>
      <c r="AL60" s="114">
        <f>VLOOKUP(A60,'9月'!$B$6:$F$100,2,FALSE)</f>
        <v>78</v>
      </c>
      <c r="AM60" s="92">
        <f>VLOOKUP(A60,'9月'!$B$6:$F$100,5,FALSE)</f>
        <v>6536</v>
      </c>
      <c r="AN60" s="92">
        <f t="shared" si="30"/>
        <v>21</v>
      </c>
      <c r="AO60" s="92">
        <f>VLOOKUP(A60,'10月'!$B$6:$F$100,2,FALSE)</f>
        <v>78</v>
      </c>
      <c r="AP60" s="92">
        <f>VLOOKUP(A60,'10月'!$B$6:$F$100,5,FALSE)</f>
        <v>6625</v>
      </c>
      <c r="AQ60" s="92">
        <f t="shared" si="31"/>
        <v>17</v>
      </c>
      <c r="AR60" s="92">
        <f>VLOOKUP(A60,'11月'!$B$6:$F$100,2,FALSE)</f>
        <v>78</v>
      </c>
      <c r="AS60" s="92">
        <f>VLOOKUP(A60,'11月'!$B$6:$F$100,5,FALSE)</f>
        <v>8530</v>
      </c>
      <c r="AT60" s="92">
        <f t="shared" si="32"/>
        <v>22</v>
      </c>
      <c r="AU60" s="92">
        <f>VLOOKUP(A60,'11月提标补差'!$B$6:$F$100,2,FALSE)</f>
        <v>78</v>
      </c>
      <c r="AV60" s="92">
        <f>VLOOKUP(A60,'11月提标补差'!$B$6:$F$100,5,FALSE)</f>
        <v>1634</v>
      </c>
      <c r="AW60" s="16">
        <f>VLOOKUP(A60,'12月'!$B$6:$F$100,2,FALSE)</f>
        <v>78</v>
      </c>
      <c r="AX60" s="16">
        <f>VLOOKUP(A60,'12月'!$B$6:$F$100,5,FALSE)</f>
        <v>8945</v>
      </c>
      <c r="AY60" s="127">
        <f t="shared" si="33"/>
        <v>23</v>
      </c>
      <c r="AZ60" s="128">
        <f t="shared" si="34"/>
        <v>67698</v>
      </c>
      <c r="BA60" s="128">
        <f t="shared" si="35"/>
        <v>186</v>
      </c>
    </row>
    <row r="61" spans="1:53" s="71" customFormat="1" ht="12">
      <c r="A61" s="96" t="s">
        <v>97</v>
      </c>
      <c r="B61" s="92">
        <v>1</v>
      </c>
      <c r="C61" s="92"/>
      <c r="D61" s="92">
        <v>1</v>
      </c>
      <c r="E61" s="92">
        <v>1</v>
      </c>
      <c r="F61" s="92"/>
      <c r="G61" s="92"/>
      <c r="H61" s="92"/>
      <c r="I61" s="92"/>
      <c r="J61" s="92"/>
      <c r="K61" s="92"/>
      <c r="L61" s="99">
        <f t="shared" si="45"/>
        <v>142380</v>
      </c>
      <c r="M61" s="99">
        <f t="shared" si="46"/>
        <v>74584</v>
      </c>
      <c r="N61" s="99">
        <f t="shared" si="47"/>
        <v>67796</v>
      </c>
      <c r="O61" s="92"/>
      <c r="P61" s="92">
        <f>VLOOKUP(A61,'1月'!$B$6:$E$101,2,FALSE)</f>
        <v>189</v>
      </c>
      <c r="Q61" s="92">
        <f>VLOOKUP(A61,'1月'!$B$6:$F$101,5,FALSE)</f>
        <v>8252</v>
      </c>
      <c r="R61" s="92">
        <f t="shared" si="24"/>
        <v>11</v>
      </c>
      <c r="S61" s="92"/>
      <c r="T61" s="92"/>
      <c r="U61" s="92">
        <f>VLOOKUP(A61,'3月'!$B$6:$F$101,2,FALSE)</f>
        <v>189</v>
      </c>
      <c r="V61" s="92">
        <f>VLOOKUP(A61,'3月'!$B$6:$F$101,5,FALSE)</f>
        <v>17320</v>
      </c>
      <c r="W61" s="92">
        <f t="shared" si="25"/>
        <v>23</v>
      </c>
      <c r="X61" s="105">
        <f>VLOOKUP(A61,'4月'!$B$6:$F$101,2,FALSE)</f>
        <v>189</v>
      </c>
      <c r="Y61" s="92">
        <f>VLOOKUP(A61,'4月'!$B$6:$F$101,5,FALSE)</f>
        <v>16428</v>
      </c>
      <c r="Z61" s="92">
        <f t="shared" si="26"/>
        <v>22</v>
      </c>
      <c r="AA61" s="92">
        <f>VLOOKUP(A61,'5月'!B61:F156,2,FALSE)</f>
        <v>189</v>
      </c>
      <c r="AB61" s="92">
        <f>VLOOKUP(A61,'5月'!B61:F156,5,FALSE)</f>
        <v>13452</v>
      </c>
      <c r="AC61" s="92">
        <f t="shared" si="27"/>
        <v>18</v>
      </c>
      <c r="AD61" s="92">
        <f>VLOOKUP(A61,'6月'!$B$6:$F$101,2,FALSE)</f>
        <v>189</v>
      </c>
      <c r="AE61" s="92">
        <f>VLOOKUP(A61,'6月'!$B$6:$F$101,5,FALSE)</f>
        <v>15708</v>
      </c>
      <c r="AF61" s="92">
        <f t="shared" si="28"/>
        <v>21</v>
      </c>
      <c r="AG61" s="92">
        <f>VLOOKUP(A61,'7月'!$B$6:$F$101,2,FALSE)</f>
        <v>189</v>
      </c>
      <c r="AH61" s="92">
        <f>VLOOKUP(A61,'7月'!$B$6:$F$101,5,FALSE)</f>
        <v>3424</v>
      </c>
      <c r="AI61" s="92">
        <f t="shared" si="29"/>
        <v>5</v>
      </c>
      <c r="AJ61" s="92"/>
      <c r="AK61" s="92"/>
      <c r="AL61" s="114">
        <f>VLOOKUP(A61,'9月'!$B$6:$F$100,2,FALSE)</f>
        <v>172</v>
      </c>
      <c r="AM61" s="92">
        <f>VLOOKUP(A61,'9月'!$B$6:$F$100,5,FALSE)</f>
        <v>15056</v>
      </c>
      <c r="AN61" s="92">
        <f t="shared" si="30"/>
        <v>22</v>
      </c>
      <c r="AO61" s="92">
        <f>VLOOKUP(A61,'10月'!$B$6:$F$100,2,FALSE)</f>
        <v>172</v>
      </c>
      <c r="AP61" s="92">
        <f>VLOOKUP(A61,'10月'!$B$6:$F$100,5,FALSE)</f>
        <v>14555</v>
      </c>
      <c r="AQ61" s="92">
        <f t="shared" si="31"/>
        <v>17</v>
      </c>
      <c r="AR61" s="92">
        <f>VLOOKUP(A61,'11月'!$B$6:$F$100,2,FALSE)</f>
        <v>172</v>
      </c>
      <c r="AS61" s="92">
        <f>VLOOKUP(A61,'11月'!$B$6:$F$100,5,FALSE)</f>
        <v>18735</v>
      </c>
      <c r="AT61" s="92">
        <f t="shared" si="32"/>
        <v>22</v>
      </c>
      <c r="AU61" s="92">
        <f>VLOOKUP(A61,'11月提标补差'!$B$6:$F$100,2,FALSE)</f>
        <v>172</v>
      </c>
      <c r="AV61" s="92">
        <f>VLOOKUP(A61,'11月提标补差'!$B$6:$F$100,5,FALSE)</f>
        <v>3764</v>
      </c>
      <c r="AW61" s="16">
        <f>VLOOKUP(A61,'12月'!$B$6:$F$100,2,FALSE)</f>
        <v>172</v>
      </c>
      <c r="AX61" s="16">
        <f>VLOOKUP(A61,'12月'!$B$6:$F$100,5,FALSE)</f>
        <v>19450</v>
      </c>
      <c r="AY61" s="127">
        <f t="shared" si="33"/>
        <v>23</v>
      </c>
      <c r="AZ61" s="128">
        <f t="shared" si="34"/>
        <v>146144</v>
      </c>
      <c r="BA61" s="128">
        <f t="shared" si="35"/>
        <v>184</v>
      </c>
    </row>
    <row r="62" spans="1:53" s="71" customFormat="1" ht="12">
      <c r="A62" s="96" t="s">
        <v>98</v>
      </c>
      <c r="B62" s="92">
        <v>1</v>
      </c>
      <c r="C62" s="92"/>
      <c r="D62" s="92">
        <v>1</v>
      </c>
      <c r="E62" s="92">
        <v>1</v>
      </c>
      <c r="F62" s="92"/>
      <c r="G62" s="92"/>
      <c r="H62" s="92"/>
      <c r="I62" s="92"/>
      <c r="J62" s="92"/>
      <c r="K62" s="92"/>
      <c r="L62" s="99">
        <f t="shared" si="45"/>
        <v>267261</v>
      </c>
      <c r="M62" s="99">
        <f t="shared" si="46"/>
        <v>142472</v>
      </c>
      <c r="N62" s="99">
        <f t="shared" si="47"/>
        <v>124789</v>
      </c>
      <c r="O62" s="92"/>
      <c r="P62" s="92">
        <f>VLOOKUP(A62,'1月'!$B$6:$E$101,2,FALSE)</f>
        <v>351</v>
      </c>
      <c r="Q62" s="92">
        <f>VLOOKUP(A62,'1月'!$B$6:$F$101,5,FALSE)</f>
        <v>16304</v>
      </c>
      <c r="R62" s="92">
        <f t="shared" si="24"/>
        <v>12</v>
      </c>
      <c r="S62" s="92"/>
      <c r="T62" s="92"/>
      <c r="U62" s="92">
        <f>VLOOKUP(A62,'3月'!$B$6:$F$101,2,FALSE)</f>
        <v>351</v>
      </c>
      <c r="V62" s="92">
        <f>VLOOKUP(A62,'3月'!$B$6:$F$101,5,FALSE)</f>
        <v>32220</v>
      </c>
      <c r="W62" s="92">
        <f t="shared" si="25"/>
        <v>23</v>
      </c>
      <c r="X62" s="105">
        <f>VLOOKUP(A62,'4月'!$B$6:$F$101,2,FALSE)</f>
        <v>351</v>
      </c>
      <c r="Y62" s="92">
        <f>VLOOKUP(A62,'4月'!$B$6:$F$101,5,FALSE)</f>
        <v>30828</v>
      </c>
      <c r="Z62" s="92">
        <f t="shared" si="26"/>
        <v>22</v>
      </c>
      <c r="AA62" s="92">
        <f>VLOOKUP(A62,'5月'!B62:F157,2,FALSE)</f>
        <v>351</v>
      </c>
      <c r="AB62" s="92">
        <f>VLOOKUP(A62,'5月'!B62:F157,5,FALSE)</f>
        <v>26256</v>
      </c>
      <c r="AC62" s="92">
        <f t="shared" si="27"/>
        <v>19</v>
      </c>
      <c r="AD62" s="92">
        <f>VLOOKUP(A62,'6月'!$B$6:$F$101,2,FALSE)</f>
        <v>351</v>
      </c>
      <c r="AE62" s="92">
        <f>VLOOKUP(A62,'6月'!$B$6:$F$101,5,FALSE)</f>
        <v>29420</v>
      </c>
      <c r="AF62" s="92">
        <f t="shared" si="28"/>
        <v>21</v>
      </c>
      <c r="AG62" s="92">
        <f>VLOOKUP(A62,'7月'!$B$6:$F$101,2,FALSE)</f>
        <v>351</v>
      </c>
      <c r="AH62" s="92">
        <f>VLOOKUP(A62,'7月'!$B$6:$F$101,5,FALSE)</f>
        <v>7444</v>
      </c>
      <c r="AI62" s="92">
        <f t="shared" si="29"/>
        <v>6</v>
      </c>
      <c r="AJ62" s="92"/>
      <c r="AK62" s="92"/>
      <c r="AL62" s="114">
        <f>VLOOKUP(A62,'9月'!$B$6:$F$100,2,FALSE)</f>
        <v>328</v>
      </c>
      <c r="AM62" s="92">
        <f>VLOOKUP(A62,'9月'!$B$6:$F$100,5,FALSE)</f>
        <v>28232</v>
      </c>
      <c r="AN62" s="92">
        <f t="shared" si="30"/>
        <v>22</v>
      </c>
      <c r="AO62" s="92">
        <f>VLOOKUP(A62,'10月'!$B$6:$F$100,2,FALSE)</f>
        <v>329</v>
      </c>
      <c r="AP62" s="92">
        <f>VLOOKUP(A62,'10月'!$B$6:$F$100,5,FALSE)</f>
        <v>27815</v>
      </c>
      <c r="AQ62" s="92">
        <f t="shared" si="31"/>
        <v>17</v>
      </c>
      <c r="AR62" s="92">
        <f>VLOOKUP(A62,'11月'!$B$6:$F$100,2,FALSE)</f>
        <v>329</v>
      </c>
      <c r="AS62" s="92">
        <f>VLOOKUP(A62,'11月'!$B$6:$F$100,5,FALSE)</f>
        <v>36035</v>
      </c>
      <c r="AT62" s="92">
        <f t="shared" si="32"/>
        <v>22</v>
      </c>
      <c r="AU62" s="92">
        <f>VLOOKUP(A62,'11月提标补差'!$B$6:$F$100,2,FALSE)</f>
        <v>328</v>
      </c>
      <c r="AV62" s="92">
        <f>VLOOKUP(A62,'11月提标补差'!$B$6:$F$100,5,FALSE)</f>
        <v>7058</v>
      </c>
      <c r="AW62" s="16">
        <f>VLOOKUP(A62,'12月'!$B$6:$F$100,2,FALSE)</f>
        <v>329</v>
      </c>
      <c r="AX62" s="16">
        <f>VLOOKUP(A62,'12月'!$B$6:$F$100,5,FALSE)</f>
        <v>32707</v>
      </c>
      <c r="AY62" s="127">
        <v>23</v>
      </c>
      <c r="AZ62" s="128">
        <f t="shared" si="34"/>
        <v>274319</v>
      </c>
      <c r="BA62" s="128">
        <f t="shared" si="35"/>
        <v>187</v>
      </c>
    </row>
    <row r="63" spans="1:53" s="71" customFormat="1" ht="12">
      <c r="A63" s="96" t="s">
        <v>99</v>
      </c>
      <c r="B63" s="92">
        <v>1</v>
      </c>
      <c r="C63" s="92"/>
      <c r="D63" s="92">
        <v>1</v>
      </c>
      <c r="E63" s="92">
        <v>1</v>
      </c>
      <c r="F63" s="92"/>
      <c r="G63" s="92"/>
      <c r="H63" s="92"/>
      <c r="I63" s="92"/>
      <c r="J63" s="92"/>
      <c r="K63" s="92"/>
      <c r="L63" s="99">
        <f t="shared" si="45"/>
        <v>96351</v>
      </c>
      <c r="M63" s="99">
        <f t="shared" si="46"/>
        <v>52184</v>
      </c>
      <c r="N63" s="99">
        <f t="shared" si="47"/>
        <v>44167</v>
      </c>
      <c r="O63" s="92"/>
      <c r="P63" s="92">
        <f>VLOOKUP(A63,'1月'!$B$6:$E$101,2,FALSE)</f>
        <v>130</v>
      </c>
      <c r="Q63" s="92">
        <f>VLOOKUP(A63,'1月'!$B$6:$F$101,5,FALSE)</f>
        <v>5944</v>
      </c>
      <c r="R63" s="92">
        <f t="shared" si="24"/>
        <v>12</v>
      </c>
      <c r="S63" s="92"/>
      <c r="T63" s="92"/>
      <c r="U63" s="92">
        <f>VLOOKUP(A63,'3月'!$B$6:$F$101,2,FALSE)</f>
        <v>129</v>
      </c>
      <c r="V63" s="92">
        <f>VLOOKUP(A63,'3月'!$B$6:$F$101,5,FALSE)</f>
        <v>11852</v>
      </c>
      <c r="W63" s="92">
        <f t="shared" si="25"/>
        <v>23</v>
      </c>
      <c r="X63" s="105">
        <f>VLOOKUP(A63,'4月'!$B$6:$F$101,2,FALSE)</f>
        <v>579</v>
      </c>
      <c r="Y63" s="92">
        <f>VLOOKUP(A63,'4月'!$B$6:$F$101,5,FALSE)</f>
        <v>11340</v>
      </c>
      <c r="Z63" s="92">
        <f t="shared" si="26"/>
        <v>5</v>
      </c>
      <c r="AA63" s="92">
        <f>VLOOKUP(A63,'5月'!B63:F158,2,FALSE)</f>
        <v>129</v>
      </c>
      <c r="AB63" s="92">
        <f>VLOOKUP(A63,'5月'!B63:F158,5,FALSE)</f>
        <v>9792</v>
      </c>
      <c r="AC63" s="92">
        <f t="shared" si="27"/>
        <v>19</v>
      </c>
      <c r="AD63" s="92">
        <f>VLOOKUP(A63,'6月'!$B$6:$F$101,2,FALSE)</f>
        <v>129</v>
      </c>
      <c r="AE63" s="92">
        <f>VLOOKUP(A63,'6月'!$B$6:$F$101,5,FALSE)</f>
        <v>10788</v>
      </c>
      <c r="AF63" s="92">
        <f t="shared" si="28"/>
        <v>21</v>
      </c>
      <c r="AG63" s="92">
        <f>VLOOKUP(A63,'7月'!$B$6:$F$101,2,FALSE)</f>
        <v>129</v>
      </c>
      <c r="AH63" s="92">
        <f>VLOOKUP(A63,'7月'!$B$6:$F$101,5,FALSE)</f>
        <v>2468</v>
      </c>
      <c r="AI63" s="92">
        <f t="shared" si="29"/>
        <v>5</v>
      </c>
      <c r="AJ63" s="92"/>
      <c r="AK63" s="92"/>
      <c r="AL63" s="114">
        <f>VLOOKUP(A63,'9月'!$B$6:$F$100,2,FALSE)</f>
        <v>112</v>
      </c>
      <c r="AM63" s="92">
        <f>VLOOKUP(A63,'9月'!$B$6:$F$100,5,FALSE)</f>
        <v>9812</v>
      </c>
      <c r="AN63" s="92">
        <f t="shared" si="30"/>
        <v>22</v>
      </c>
      <c r="AO63" s="92">
        <f>VLOOKUP(A63,'10月'!$B$6:$F$100,2,FALSE)</f>
        <v>112</v>
      </c>
      <c r="AP63" s="92">
        <f>VLOOKUP(A63,'10月'!$B$6:$F$100,5,FALSE)</f>
        <v>9470</v>
      </c>
      <c r="AQ63" s="92">
        <f t="shared" si="31"/>
        <v>17</v>
      </c>
      <c r="AR63" s="92">
        <f>VLOOKUP(A63,'11月'!$B$6:$F$100,2,FALSE)</f>
        <v>112</v>
      </c>
      <c r="AS63" s="92">
        <f>VLOOKUP(A63,'11月'!$B$6:$F$100,5,FALSE)</f>
        <v>12180</v>
      </c>
      <c r="AT63" s="92">
        <f t="shared" si="32"/>
        <v>22</v>
      </c>
      <c r="AU63" s="92">
        <f>VLOOKUP(A63,'11月提标补差'!$B$6:$F$100,2,FALSE)</f>
        <v>112</v>
      </c>
      <c r="AV63" s="92">
        <f>VLOOKUP(A63,'11月提标补差'!$B$6:$F$100,5,FALSE)</f>
        <v>2453</v>
      </c>
      <c r="AW63" s="16">
        <f>VLOOKUP(A63,'12月'!$B$6:$F$100,2,FALSE)</f>
        <v>112</v>
      </c>
      <c r="AX63" s="16">
        <f>VLOOKUP(A63,'12月'!$B$6:$F$100,5,FALSE)</f>
        <v>12705</v>
      </c>
      <c r="AY63" s="127">
        <f t="shared" si="33"/>
        <v>23</v>
      </c>
      <c r="AZ63" s="128">
        <f t="shared" si="34"/>
        <v>98804</v>
      </c>
      <c r="BA63" s="128">
        <f t="shared" si="35"/>
        <v>169</v>
      </c>
    </row>
    <row r="64" spans="1:53" s="71" customFormat="1" ht="12">
      <c r="A64" s="96" t="s">
        <v>100</v>
      </c>
      <c r="B64" s="92">
        <v>1</v>
      </c>
      <c r="C64" s="92"/>
      <c r="D64" s="92">
        <v>1</v>
      </c>
      <c r="E64" s="92">
        <v>1</v>
      </c>
      <c r="F64" s="92"/>
      <c r="G64" s="92"/>
      <c r="H64" s="92"/>
      <c r="I64" s="92"/>
      <c r="J64" s="92"/>
      <c r="K64" s="92"/>
      <c r="L64" s="99">
        <f t="shared" si="45"/>
        <v>84248</v>
      </c>
      <c r="M64" s="99">
        <f t="shared" si="46"/>
        <v>45812</v>
      </c>
      <c r="N64" s="99">
        <f t="shared" si="47"/>
        <v>38436</v>
      </c>
      <c r="O64" s="92"/>
      <c r="P64" s="92">
        <f>VLOOKUP(A64,'1月'!$B$6:$E$101,2,FALSE)</f>
        <v>111</v>
      </c>
      <c r="Q64" s="92">
        <f>VLOOKUP(A64,'1月'!$B$6:$F$101,5,FALSE)</f>
        <v>4984</v>
      </c>
      <c r="R64" s="92">
        <f t="shared" si="24"/>
        <v>12</v>
      </c>
      <c r="S64" s="109"/>
      <c r="T64" s="92"/>
      <c r="U64" s="92">
        <f>VLOOKUP(A64,'3月'!$B$6:$F$101,2,FALSE)</f>
        <v>114</v>
      </c>
      <c r="V64" s="92">
        <f>VLOOKUP(A64,'3月'!$B$6:$F$101,5,FALSE)</f>
        <v>10464</v>
      </c>
      <c r="W64" s="92">
        <f t="shared" si="25"/>
        <v>23</v>
      </c>
      <c r="X64" s="105">
        <f>VLOOKUP(A64,'4月'!$B$6:$F$101,2,FALSE)</f>
        <v>114</v>
      </c>
      <c r="Y64" s="92">
        <f>VLOOKUP(A64,'4月'!$B$6:$F$101,5,FALSE)</f>
        <v>10020</v>
      </c>
      <c r="Z64" s="92">
        <f t="shared" si="26"/>
        <v>22</v>
      </c>
      <c r="AA64" s="92">
        <f>VLOOKUP(A64,'5月'!B64:F159,2,FALSE)</f>
        <v>113</v>
      </c>
      <c r="AB64" s="92">
        <f>VLOOKUP(A64,'5月'!B64:F159,5,FALSE)</f>
        <v>8564</v>
      </c>
      <c r="AC64" s="92">
        <f t="shared" si="27"/>
        <v>19</v>
      </c>
      <c r="AD64" s="92">
        <f>VLOOKUP(A64,'6月'!$B$6:$F$101,2,FALSE)</f>
        <v>113</v>
      </c>
      <c r="AE64" s="92">
        <f>VLOOKUP(A64,'6月'!$B$6:$F$101,5,FALSE)</f>
        <v>9400</v>
      </c>
      <c r="AF64" s="92">
        <f t="shared" si="28"/>
        <v>21</v>
      </c>
      <c r="AG64" s="92">
        <f>VLOOKUP(A64,'7月'!$B$6:$F$101,2,FALSE)</f>
        <v>113</v>
      </c>
      <c r="AH64" s="92">
        <f>VLOOKUP(A64,'7月'!$B$6:$F$101,5,FALSE)</f>
        <v>2380</v>
      </c>
      <c r="AI64" s="92">
        <f t="shared" si="29"/>
        <v>6</v>
      </c>
      <c r="AJ64" s="92"/>
      <c r="AK64" s="92"/>
      <c r="AL64" s="114">
        <f>VLOOKUP(A64,'9月'!$B$6:$F$100,2,FALSE)</f>
        <v>105</v>
      </c>
      <c r="AM64" s="92">
        <f>VLOOKUP(A64,'9月'!$B$6:$F$100,5,FALSE)</f>
        <v>8536</v>
      </c>
      <c r="AN64" s="92">
        <f t="shared" si="30"/>
        <v>21</v>
      </c>
      <c r="AO64" s="92">
        <f>VLOOKUP(A64,'10月'!$B$6:$F$100,2,FALSE)</f>
        <v>105</v>
      </c>
      <c r="AP64" s="92">
        <f>VLOOKUP(A64,'10月'!$B$6:$F$100,5,FALSE)</f>
        <v>8245</v>
      </c>
      <c r="AQ64" s="92">
        <f t="shared" si="31"/>
        <v>16</v>
      </c>
      <c r="AR64" s="92">
        <f>VLOOKUP(A64,'11月'!$B$6:$F$100,2,FALSE)</f>
        <v>105</v>
      </c>
      <c r="AS64" s="92">
        <f>VLOOKUP(A64,'11月'!$B$6:$F$100,5,FALSE)</f>
        <v>10660</v>
      </c>
      <c r="AT64" s="92">
        <f t="shared" si="32"/>
        <v>21</v>
      </c>
      <c r="AU64" s="92">
        <f>VLOOKUP(A64,'11月提标补差'!$B$6:$F$100,2,FALSE)</f>
        <v>105</v>
      </c>
      <c r="AV64" s="92">
        <f>VLOOKUP(A64,'11月提标补差'!$B$6:$F$100,5,FALSE)</f>
        <v>2134</v>
      </c>
      <c r="AW64" s="16">
        <f>VLOOKUP(A64,'12月'!$B$6:$F$100,2,FALSE)</f>
        <v>97</v>
      </c>
      <c r="AX64" s="16">
        <f>VLOOKUP(A64,'12月'!$B$6:$F$100,5,FALSE)</f>
        <v>10995</v>
      </c>
      <c r="AY64" s="127">
        <f t="shared" si="33"/>
        <v>23</v>
      </c>
      <c r="AZ64" s="128">
        <f t="shared" si="34"/>
        <v>86382</v>
      </c>
      <c r="BA64" s="128">
        <f t="shared" si="35"/>
        <v>184</v>
      </c>
    </row>
    <row r="65" spans="1:53" s="71" customFormat="1" ht="12">
      <c r="A65" s="96" t="s">
        <v>101</v>
      </c>
      <c r="B65" s="92">
        <v>1</v>
      </c>
      <c r="C65" s="92"/>
      <c r="D65" s="92">
        <v>1</v>
      </c>
      <c r="E65" s="92">
        <v>1</v>
      </c>
      <c r="F65" s="92"/>
      <c r="G65" s="92"/>
      <c r="H65" s="92"/>
      <c r="I65" s="92"/>
      <c r="J65" s="92"/>
      <c r="K65" s="92"/>
      <c r="L65" s="99">
        <f t="shared" si="45"/>
        <v>30363</v>
      </c>
      <c r="M65" s="99">
        <f t="shared" si="46"/>
        <v>17000</v>
      </c>
      <c r="N65" s="99">
        <f t="shared" si="47"/>
        <v>13363</v>
      </c>
      <c r="O65" s="92"/>
      <c r="P65" s="92">
        <f>VLOOKUP(A65,'1月'!$B$6:$E$101,2,FALSE)</f>
        <v>41</v>
      </c>
      <c r="Q65" s="92">
        <f>VLOOKUP(A65,'1月'!$B$6:$F$101,5,FALSE)</f>
        <v>1876</v>
      </c>
      <c r="R65" s="92">
        <f t="shared" si="24"/>
        <v>12</v>
      </c>
      <c r="S65" s="92"/>
      <c r="T65" s="92"/>
      <c r="U65" s="92">
        <f>VLOOKUP(A65,'3月'!$B$6:$F$101,2,FALSE)</f>
        <v>42</v>
      </c>
      <c r="V65" s="92">
        <f>VLOOKUP(A65,'3月'!$B$6:$F$101,5,FALSE)</f>
        <v>3840</v>
      </c>
      <c r="W65" s="92">
        <f t="shared" si="25"/>
        <v>23</v>
      </c>
      <c r="X65" s="105">
        <f>VLOOKUP(A65,'4月'!$B$6:$F$101,2,FALSE)</f>
        <v>42</v>
      </c>
      <c r="Y65" s="92">
        <f>VLOOKUP(A65,'4月'!$B$6:$F$101,5,FALSE)</f>
        <v>3680</v>
      </c>
      <c r="Z65" s="92">
        <f t="shared" si="26"/>
        <v>22</v>
      </c>
      <c r="AA65" s="92">
        <f>VLOOKUP(A65,'5月'!B65:F160,2,FALSE)</f>
        <v>42</v>
      </c>
      <c r="AB65" s="92">
        <f>VLOOKUP(A65,'5月'!B65:F160,5,FALSE)</f>
        <v>3156</v>
      </c>
      <c r="AC65" s="92">
        <f t="shared" si="27"/>
        <v>19</v>
      </c>
      <c r="AD65" s="92">
        <f>VLOOKUP(A65,'6月'!$B$6:$F$101,2,FALSE)</f>
        <v>42</v>
      </c>
      <c r="AE65" s="92">
        <f>VLOOKUP(A65,'6月'!$B$6:$F$101,5,FALSE)</f>
        <v>3508</v>
      </c>
      <c r="AF65" s="92">
        <f t="shared" si="28"/>
        <v>21</v>
      </c>
      <c r="AG65" s="92">
        <f>VLOOKUP(A65,'7月'!$B$6:$F$101,2,FALSE)</f>
        <v>42</v>
      </c>
      <c r="AH65" s="92">
        <f>VLOOKUP(A65,'7月'!$B$6:$F$101,5,FALSE)</f>
        <v>940</v>
      </c>
      <c r="AI65" s="92">
        <f t="shared" si="29"/>
        <v>6</v>
      </c>
      <c r="AJ65" s="92"/>
      <c r="AK65" s="92"/>
      <c r="AL65" s="114">
        <f>VLOOKUP(A65,'9月'!$B$6:$F$100,2,FALSE)</f>
        <v>34</v>
      </c>
      <c r="AM65" s="92">
        <f>VLOOKUP(A65,'9月'!$B$6:$F$100,5,FALSE)</f>
        <v>2968</v>
      </c>
      <c r="AN65" s="92">
        <f t="shared" si="30"/>
        <v>22</v>
      </c>
      <c r="AO65" s="92">
        <f>VLOOKUP(A65,'10月'!$B$6:$F$100,2,FALSE)</f>
        <v>34</v>
      </c>
      <c r="AP65" s="92">
        <f>VLOOKUP(A65,'10月'!$B$6:$F$100,5,FALSE)</f>
        <v>2890</v>
      </c>
      <c r="AQ65" s="92">
        <f t="shared" si="31"/>
        <v>17</v>
      </c>
      <c r="AR65" s="92">
        <f>VLOOKUP(A65,'11月'!$B$6:$F$100,2,FALSE)</f>
        <v>34</v>
      </c>
      <c r="AS65" s="92">
        <f>VLOOKUP(A65,'11月'!$B$6:$F$100,5,FALSE)</f>
        <v>3640</v>
      </c>
      <c r="AT65" s="92">
        <f t="shared" si="32"/>
        <v>22</v>
      </c>
      <c r="AU65" s="92">
        <f>VLOOKUP(A65,'11月提标补差'!$B$6:$F$100,2,FALSE)</f>
        <v>34</v>
      </c>
      <c r="AV65" s="92">
        <f>VLOOKUP(A65,'11月提标补差'!$B$6:$F$100,5,FALSE)</f>
        <v>742</v>
      </c>
      <c r="AW65" s="16">
        <f>VLOOKUP(A65,'12月'!$B$6:$F$100,2,FALSE)</f>
        <v>34</v>
      </c>
      <c r="AX65" s="16">
        <f>VLOOKUP(A65,'12月'!$B$6:$F$100,5,FALSE)</f>
        <v>3865</v>
      </c>
      <c r="AY65" s="127">
        <f t="shared" si="33"/>
        <v>23</v>
      </c>
      <c r="AZ65" s="128">
        <f t="shared" si="34"/>
        <v>31105</v>
      </c>
      <c r="BA65" s="128">
        <f t="shared" si="35"/>
        <v>187</v>
      </c>
    </row>
    <row r="66" spans="1:53" s="70" customFormat="1" ht="12">
      <c r="A66" s="88" t="s">
        <v>102</v>
      </c>
      <c r="B66" s="89"/>
      <c r="C66" s="89"/>
      <c r="D66" s="89"/>
      <c r="E66" s="89"/>
      <c r="F66" s="89"/>
      <c r="G66" s="89"/>
      <c r="H66" s="90"/>
      <c r="I66" s="90"/>
      <c r="J66" s="90"/>
      <c r="K66" s="90"/>
      <c r="L66" s="90">
        <f aca="true" t="shared" si="48" ref="L66:Q66">SUM(L67:L69)</f>
        <v>1589601</v>
      </c>
      <c r="M66" s="90">
        <f t="shared" si="48"/>
        <v>804296</v>
      </c>
      <c r="N66" s="90">
        <f t="shared" si="48"/>
        <v>785305</v>
      </c>
      <c r="O66" s="90">
        <f t="shared" si="48"/>
        <v>0</v>
      </c>
      <c r="P66" s="90">
        <f t="shared" si="48"/>
        <v>2047</v>
      </c>
      <c r="Q66" s="90">
        <f t="shared" si="48"/>
        <v>89416</v>
      </c>
      <c r="R66" s="92"/>
      <c r="S66" s="90">
        <f>SUM(S67:S69)</f>
        <v>0</v>
      </c>
      <c r="T66" s="90">
        <f>SUM(T67:T69)</f>
        <v>0</v>
      </c>
      <c r="U66" s="90">
        <f>SUM(U67:U69)</f>
        <v>2046</v>
      </c>
      <c r="V66" s="90">
        <f>SUM(V67:V69)</f>
        <v>183736</v>
      </c>
      <c r="W66" s="92"/>
      <c r="X66" s="89">
        <f>SUM(X67:X69)</f>
        <v>2047</v>
      </c>
      <c r="Y66" s="90">
        <f>SUM(Y67:Y69)</f>
        <v>178492</v>
      </c>
      <c r="Z66" s="92"/>
      <c r="AA66" s="90">
        <f>SUM(AA67:AA69)</f>
        <v>2047</v>
      </c>
      <c r="AB66" s="90">
        <f>SUM(AB67:AB69)</f>
        <v>154112</v>
      </c>
      <c r="AC66" s="92"/>
      <c r="AD66" s="90">
        <f>SUM(AD67:AD69)</f>
        <v>2047</v>
      </c>
      <c r="AE66" s="90">
        <f>SUM(AE67:AE69)</f>
        <v>162444</v>
      </c>
      <c r="AF66" s="92"/>
      <c r="AG66" s="90">
        <f>SUM(AG67:AG69)</f>
        <v>1824</v>
      </c>
      <c r="AH66" s="90">
        <f>SUM(AH67:AH69)</f>
        <v>36096</v>
      </c>
      <c r="AI66" s="92"/>
      <c r="AJ66" s="90">
        <f aca="true" t="shared" si="49" ref="AJ66:AS66">SUM(AJ67:AJ69)</f>
        <v>0</v>
      </c>
      <c r="AK66" s="90">
        <f t="shared" si="49"/>
        <v>0</v>
      </c>
      <c r="AL66" s="116">
        <f t="shared" si="49"/>
        <v>1995</v>
      </c>
      <c r="AM66" s="90">
        <f t="shared" si="49"/>
        <v>172820</v>
      </c>
      <c r="AN66" s="92"/>
      <c r="AO66" s="90">
        <f>SUM(AO67:AO69)</f>
        <v>1993</v>
      </c>
      <c r="AP66" s="90">
        <f>SUM(AP67:AP69)</f>
        <v>168445</v>
      </c>
      <c r="AQ66" s="92"/>
      <c r="AR66" s="90">
        <f>SUM(AR67:AR69)</f>
        <v>1992</v>
      </c>
      <c r="AS66" s="90">
        <f>SUM(AS67:AS69)</f>
        <v>216745</v>
      </c>
      <c r="AT66" s="92"/>
      <c r="AU66" s="90">
        <f>SUM(AU67:AU69)</f>
        <v>1995</v>
      </c>
      <c r="AV66" s="90">
        <f>SUM(AV67:AV69)</f>
        <v>43205</v>
      </c>
      <c r="AW66" s="90">
        <f>SUM(AW67:AW69)</f>
        <v>1997</v>
      </c>
      <c r="AX66" s="90">
        <f>SUM(AX67:AX69)</f>
        <v>227295</v>
      </c>
      <c r="AY66" s="127"/>
      <c r="AZ66" s="128">
        <f>SUM(AZ67:AZ69)</f>
        <v>1632806</v>
      </c>
      <c r="BA66" s="128"/>
    </row>
    <row r="67" spans="1:53" s="71" customFormat="1" ht="12">
      <c r="A67" s="96" t="s">
        <v>103</v>
      </c>
      <c r="B67" s="92">
        <v>1</v>
      </c>
      <c r="C67" s="92">
        <v>1</v>
      </c>
      <c r="D67" s="92"/>
      <c r="E67" s="92">
        <v>1</v>
      </c>
      <c r="F67" s="92"/>
      <c r="G67" s="92"/>
      <c r="H67" s="92"/>
      <c r="I67" s="92"/>
      <c r="J67" s="92"/>
      <c r="K67" s="92"/>
      <c r="L67" s="99">
        <f>M67+N67</f>
        <v>531933</v>
      </c>
      <c r="M67" s="99">
        <f>Q67+T67+V67+Y67+AB67+AE67+AH67</f>
        <v>257908</v>
      </c>
      <c r="N67" s="99">
        <f>AK67+AM67+AP67+AS67+AX67</f>
        <v>274025</v>
      </c>
      <c r="O67" s="92"/>
      <c r="P67" s="92">
        <f>VLOOKUP(A67,'1月'!$B$6:$E$101,2,FALSE)</f>
        <v>670</v>
      </c>
      <c r="Q67" s="92">
        <f>VLOOKUP(A67,'1月'!$B$6:$F$101,5,FALSE)</f>
        <v>31796</v>
      </c>
      <c r="R67" s="92">
        <f t="shared" si="24"/>
        <v>12</v>
      </c>
      <c r="S67" s="92"/>
      <c r="T67" s="92"/>
      <c r="U67" s="92">
        <f>VLOOKUP(A67,'3月'!$B$6:$F$101,2,FALSE)</f>
        <v>668</v>
      </c>
      <c r="V67" s="92">
        <f>VLOOKUP(A67,'3月'!$B$6:$F$101,5,FALSE)</f>
        <v>58180</v>
      </c>
      <c r="W67" s="92">
        <f t="shared" si="25"/>
        <v>22</v>
      </c>
      <c r="X67" s="105">
        <f>VLOOKUP(A67,'4月'!$B$6:$F$101,2,FALSE)</f>
        <v>669</v>
      </c>
      <c r="Y67" s="92">
        <f>VLOOKUP(A67,'4月'!$B$6:$F$101,5,FALSE)</f>
        <v>57988</v>
      </c>
      <c r="Z67" s="92">
        <f t="shared" si="26"/>
        <v>22</v>
      </c>
      <c r="AA67" s="92">
        <f>VLOOKUP(A67,'5月'!B67:F162,2,FALSE)</f>
        <v>669</v>
      </c>
      <c r="AB67" s="92">
        <f>VLOOKUP(A67,'5月'!B67:F162,5,FALSE)</f>
        <v>50096</v>
      </c>
      <c r="AC67" s="92">
        <f t="shared" si="27"/>
        <v>19</v>
      </c>
      <c r="AD67" s="92">
        <f>VLOOKUP(A67,'6月'!$B$6:$F$101,2,FALSE)</f>
        <v>669</v>
      </c>
      <c r="AE67" s="92">
        <f>VLOOKUP(A67,'6月'!$B$6:$F$101,5,FALSE)</f>
        <v>47500</v>
      </c>
      <c r="AF67" s="92">
        <f t="shared" si="28"/>
        <v>18</v>
      </c>
      <c r="AG67" s="92">
        <f>VLOOKUP(A67,'7月'!$B$6:$F$101,2,FALSE)</f>
        <v>446</v>
      </c>
      <c r="AH67" s="92">
        <f>VLOOKUP(A67,'7月'!$B$6:$F$101,5,FALSE)</f>
        <v>12348</v>
      </c>
      <c r="AI67" s="92">
        <f t="shared" si="29"/>
        <v>7</v>
      </c>
      <c r="AJ67" s="92"/>
      <c r="AK67" s="92"/>
      <c r="AL67" s="114">
        <f>VLOOKUP(A67,'9月'!$B$6:$F$100,2,FALSE)</f>
        <v>699</v>
      </c>
      <c r="AM67" s="92">
        <f>VLOOKUP(A67,'9月'!$B$6:$F$100,5,FALSE)</f>
        <v>60300</v>
      </c>
      <c r="AN67" s="92">
        <f t="shared" si="30"/>
        <v>22</v>
      </c>
      <c r="AO67" s="92">
        <f>VLOOKUP(A67,'10月'!$B$6:$F$100,2,FALSE)</f>
        <v>696</v>
      </c>
      <c r="AP67" s="92">
        <f>VLOOKUP(A67,'10月'!$B$6:$F$100,5,FALSE)</f>
        <v>58765</v>
      </c>
      <c r="AQ67" s="92">
        <f t="shared" si="31"/>
        <v>17</v>
      </c>
      <c r="AR67" s="92">
        <f>VLOOKUP(A67,'11月'!$B$6:$F$100,2,FALSE)</f>
        <v>696</v>
      </c>
      <c r="AS67" s="92">
        <f>VLOOKUP(A67,'11月'!$B$6:$F$100,5,FALSE)</f>
        <v>75410</v>
      </c>
      <c r="AT67" s="92">
        <f t="shared" si="32"/>
        <v>22</v>
      </c>
      <c r="AU67" s="92">
        <f>VLOOKUP(A67,'11月提标补差'!$B$6:$F$100,2,FALSE)</f>
        <v>699</v>
      </c>
      <c r="AV67" s="92">
        <f>VLOOKUP(A67,'11月提标补差'!$B$6:$F$100,5,FALSE)</f>
        <v>15075</v>
      </c>
      <c r="AW67" s="16">
        <f>VLOOKUP(A67,'12月'!$B$6:$F$100,2,FALSE)</f>
        <v>701</v>
      </c>
      <c r="AX67" s="16">
        <f>VLOOKUP(A67,'12月'!$B$6:$F$100,5,FALSE)</f>
        <v>79550</v>
      </c>
      <c r="AY67" s="127">
        <f t="shared" si="33"/>
        <v>23</v>
      </c>
      <c r="AZ67" s="128">
        <f t="shared" si="34"/>
        <v>547008</v>
      </c>
      <c r="BA67" s="128">
        <f t="shared" si="35"/>
        <v>184</v>
      </c>
    </row>
    <row r="68" spans="1:53" s="71" customFormat="1" ht="12">
      <c r="A68" s="96" t="s">
        <v>104</v>
      </c>
      <c r="B68" s="92">
        <v>1</v>
      </c>
      <c r="C68" s="92"/>
      <c r="D68" s="92">
        <v>1</v>
      </c>
      <c r="E68" s="92">
        <v>1</v>
      </c>
      <c r="F68" s="92"/>
      <c r="G68" s="92"/>
      <c r="H68" s="92"/>
      <c r="I68" s="92"/>
      <c r="J68" s="92"/>
      <c r="K68" s="92"/>
      <c r="L68" s="99">
        <f>M68+N68</f>
        <v>930627</v>
      </c>
      <c r="M68" s="99">
        <f>Q68+T68+V68+Y68+AB68+AE68+AH68</f>
        <v>477152</v>
      </c>
      <c r="N68" s="99">
        <f>AK68+AM68+AP68+AS68+AX68</f>
        <v>453475</v>
      </c>
      <c r="O68" s="92"/>
      <c r="P68" s="92">
        <f>VLOOKUP(A68,'1月'!$B$6:$E$101,2,FALSE)</f>
        <v>1203</v>
      </c>
      <c r="Q68" s="92">
        <f>VLOOKUP(A68,'1月'!$B$6:$F$101,5,FALSE)</f>
        <v>50248</v>
      </c>
      <c r="R68" s="92">
        <f t="shared" si="24"/>
        <v>11</v>
      </c>
      <c r="S68" s="92"/>
      <c r="T68" s="92"/>
      <c r="U68" s="92">
        <f>VLOOKUP(A68,'3月'!$B$6:$F$101,2,FALSE)</f>
        <v>1204</v>
      </c>
      <c r="V68" s="92">
        <f>VLOOKUP(A68,'3月'!$B$6:$F$101,5,FALSE)</f>
        <v>109652</v>
      </c>
      <c r="W68" s="92">
        <f t="shared" si="25"/>
        <v>23</v>
      </c>
      <c r="X68" s="105">
        <f>VLOOKUP(A68,'4月'!$B$6:$F$101,2,FALSE)</f>
        <v>1204</v>
      </c>
      <c r="Y68" s="92">
        <f>VLOOKUP(A68,'4月'!$B$6:$F$101,5,FALSE)</f>
        <v>105280</v>
      </c>
      <c r="Z68" s="92">
        <f t="shared" si="26"/>
        <v>22</v>
      </c>
      <c r="AA68" s="92">
        <f>VLOOKUP(A68,'5月'!B68:F163,2,FALSE)</f>
        <v>1204</v>
      </c>
      <c r="AB68" s="92">
        <f>VLOOKUP(A68,'5月'!B68:F163,5,FALSE)</f>
        <v>90856</v>
      </c>
      <c r="AC68" s="92">
        <f t="shared" si="27"/>
        <v>19</v>
      </c>
      <c r="AD68" s="92">
        <f>VLOOKUP(A68,'6月'!$B$6:$F$101,2,FALSE)</f>
        <v>1204</v>
      </c>
      <c r="AE68" s="92">
        <f>VLOOKUP(A68,'6月'!$B$6:$F$101,5,FALSE)</f>
        <v>100452</v>
      </c>
      <c r="AF68" s="92">
        <f t="shared" si="28"/>
        <v>21</v>
      </c>
      <c r="AG68" s="92">
        <f>VLOOKUP(A68,'7月'!$B$6:$F$101,2,FALSE)</f>
        <v>1204</v>
      </c>
      <c r="AH68" s="92">
        <f>VLOOKUP(A68,'7月'!$B$6:$F$101,5,FALSE)</f>
        <v>20664</v>
      </c>
      <c r="AI68" s="92">
        <f t="shared" si="29"/>
        <v>5</v>
      </c>
      <c r="AJ68" s="92"/>
      <c r="AK68" s="92"/>
      <c r="AL68" s="114">
        <f>VLOOKUP(A68,'9月'!$B$6:$F$100,2,FALSE)</f>
        <v>1150</v>
      </c>
      <c r="AM68" s="92">
        <f>VLOOKUP(A68,'9月'!$B$6:$F$100,5,FALSE)</f>
        <v>99720</v>
      </c>
      <c r="AN68" s="92">
        <f t="shared" si="30"/>
        <v>22</v>
      </c>
      <c r="AO68" s="92">
        <f>VLOOKUP(A68,'10月'!$B$6:$F$100,2,FALSE)</f>
        <v>1151</v>
      </c>
      <c r="AP68" s="92">
        <f>VLOOKUP(A68,'10月'!$B$6:$F$100,5,FALSE)</f>
        <v>97295</v>
      </c>
      <c r="AQ68" s="92">
        <f t="shared" si="31"/>
        <v>17</v>
      </c>
      <c r="AR68" s="92">
        <f>VLOOKUP(A68,'11月'!$B$6:$F$100,2,FALSE)</f>
        <v>1150</v>
      </c>
      <c r="AS68" s="92">
        <f>VLOOKUP(A68,'11月'!$B$6:$F$100,5,FALSE)</f>
        <v>125330</v>
      </c>
      <c r="AT68" s="92">
        <f t="shared" si="32"/>
        <v>22</v>
      </c>
      <c r="AU68" s="92">
        <f>VLOOKUP(A68,'11月提标补差'!$B$6:$F$100,2,FALSE)</f>
        <v>1150</v>
      </c>
      <c r="AV68" s="92">
        <f>VLOOKUP(A68,'11月提标补差'!$B$6:$F$100,5,FALSE)</f>
        <v>24930</v>
      </c>
      <c r="AW68" s="16">
        <f>VLOOKUP(A68,'12月'!$B$6:$F$100,2,FALSE)</f>
        <v>1150</v>
      </c>
      <c r="AX68" s="16">
        <f>VLOOKUP(A68,'12月'!$B$6:$F$100,5,FALSE)</f>
        <v>131130</v>
      </c>
      <c r="AY68" s="127">
        <f t="shared" si="33"/>
        <v>23</v>
      </c>
      <c r="AZ68" s="128">
        <f t="shared" si="34"/>
        <v>955557</v>
      </c>
      <c r="BA68" s="128">
        <f t="shared" si="35"/>
        <v>185</v>
      </c>
    </row>
    <row r="69" spans="1:53" s="71" customFormat="1" ht="12">
      <c r="A69" s="96" t="s">
        <v>105</v>
      </c>
      <c r="B69" s="92">
        <v>1</v>
      </c>
      <c r="C69" s="92"/>
      <c r="D69" s="92">
        <v>1</v>
      </c>
      <c r="E69" s="92">
        <v>1</v>
      </c>
      <c r="F69" s="92"/>
      <c r="G69" s="92"/>
      <c r="H69" s="92"/>
      <c r="I69" s="92"/>
      <c r="J69" s="92"/>
      <c r="K69" s="92"/>
      <c r="L69" s="99">
        <f>M69+N69</f>
        <v>127041</v>
      </c>
      <c r="M69" s="99">
        <f>Q69+T69+V69+Y69+AB69+AE69+AH69</f>
        <v>69236</v>
      </c>
      <c r="N69" s="99">
        <f>AK69+AM69+AP69+AS69+AX69</f>
        <v>57805</v>
      </c>
      <c r="O69" s="92"/>
      <c r="P69" s="92">
        <f>VLOOKUP(A69,'1月'!$B$6:$E$101,2,FALSE)</f>
        <v>174</v>
      </c>
      <c r="Q69" s="92">
        <f>VLOOKUP(A69,'1月'!$B$6:$F$101,5,FALSE)</f>
        <v>7372</v>
      </c>
      <c r="R69" s="92">
        <f t="shared" si="24"/>
        <v>11</v>
      </c>
      <c r="S69" s="92"/>
      <c r="T69" s="92"/>
      <c r="U69" s="92">
        <f>VLOOKUP(A69,'3月'!$B$6:$F$101,2,FALSE)</f>
        <v>174</v>
      </c>
      <c r="V69" s="92">
        <f>VLOOKUP(A69,'3月'!$B$6:$F$101,5,FALSE)</f>
        <v>15904</v>
      </c>
      <c r="W69" s="92">
        <f t="shared" si="25"/>
        <v>23</v>
      </c>
      <c r="X69" s="105">
        <f>VLOOKUP(A69,'4月'!$B$6:$F$101,2,FALSE)</f>
        <v>174</v>
      </c>
      <c r="Y69" s="92">
        <f>VLOOKUP(A69,'4月'!$B$6:$F$101,5,FALSE)</f>
        <v>15224</v>
      </c>
      <c r="Z69" s="92">
        <f t="shared" si="26"/>
        <v>22</v>
      </c>
      <c r="AA69" s="92">
        <f>VLOOKUP(A69,'5月'!B69:F164,2,FALSE)</f>
        <v>174</v>
      </c>
      <c r="AB69" s="92">
        <f>VLOOKUP(A69,'5月'!B69:F164,5,FALSE)</f>
        <v>13160</v>
      </c>
      <c r="AC69" s="92">
        <f t="shared" si="27"/>
        <v>19</v>
      </c>
      <c r="AD69" s="92">
        <f>VLOOKUP(A69,'6月'!$B$6:$F$101,2,FALSE)</f>
        <v>174</v>
      </c>
      <c r="AE69" s="92">
        <f>VLOOKUP(A69,'6月'!$B$6:$F$101,5,FALSE)</f>
        <v>14492</v>
      </c>
      <c r="AF69" s="92">
        <f t="shared" si="28"/>
        <v>21</v>
      </c>
      <c r="AG69" s="92">
        <f>VLOOKUP(A69,'7月'!$B$6:$F$101,2,FALSE)</f>
        <v>174</v>
      </c>
      <c r="AH69" s="92">
        <f>VLOOKUP(A69,'7月'!$B$6:$F$101,5,FALSE)</f>
        <v>3084</v>
      </c>
      <c r="AI69" s="92">
        <f t="shared" si="29"/>
        <v>5</v>
      </c>
      <c r="AJ69" s="92"/>
      <c r="AK69" s="92"/>
      <c r="AL69" s="114">
        <f>VLOOKUP(A69,'9月'!$B$6:$F$100,2,FALSE)</f>
        <v>146</v>
      </c>
      <c r="AM69" s="92">
        <f>VLOOKUP(A69,'9月'!$B$6:$F$100,5,FALSE)</f>
        <v>12800</v>
      </c>
      <c r="AN69" s="92">
        <f t="shared" si="30"/>
        <v>22</v>
      </c>
      <c r="AO69" s="92">
        <f>VLOOKUP(A69,'10月'!$B$6:$F$100,2,FALSE)</f>
        <v>146</v>
      </c>
      <c r="AP69" s="92">
        <f>VLOOKUP(A69,'10月'!$B$6:$F$100,5,FALSE)</f>
        <v>12385</v>
      </c>
      <c r="AQ69" s="92">
        <f t="shared" si="31"/>
        <v>17</v>
      </c>
      <c r="AR69" s="92">
        <f>VLOOKUP(A69,'11月'!$B$6:$F$100,2,FALSE)</f>
        <v>146</v>
      </c>
      <c r="AS69" s="92">
        <f>VLOOKUP(A69,'11月'!$B$6:$F$100,5,FALSE)</f>
        <v>16005</v>
      </c>
      <c r="AT69" s="92">
        <f t="shared" si="32"/>
        <v>22</v>
      </c>
      <c r="AU69" s="92">
        <f>VLOOKUP(A69,'11月提标补差'!$B$6:$F$100,2,FALSE)</f>
        <v>146</v>
      </c>
      <c r="AV69" s="92">
        <f>VLOOKUP(A69,'11月提标补差'!$B$6:$F$100,5,FALSE)</f>
        <v>3200</v>
      </c>
      <c r="AW69" s="16">
        <f>VLOOKUP(A69,'12月'!$B$6:$F$100,2,FALSE)</f>
        <v>146</v>
      </c>
      <c r="AX69" s="16">
        <f>VLOOKUP(A69,'12月'!$B$6:$F$100,5,FALSE)</f>
        <v>16615</v>
      </c>
      <c r="AY69" s="127">
        <f t="shared" si="33"/>
        <v>23</v>
      </c>
      <c r="AZ69" s="128">
        <f t="shared" si="34"/>
        <v>130241</v>
      </c>
      <c r="BA69" s="128">
        <f t="shared" si="35"/>
        <v>185</v>
      </c>
    </row>
    <row r="70" spans="1:53" s="70" customFormat="1" ht="12">
      <c r="A70" s="88" t="s">
        <v>106</v>
      </c>
      <c r="B70" s="89"/>
      <c r="C70" s="89"/>
      <c r="D70" s="89"/>
      <c r="E70" s="89"/>
      <c r="F70" s="89"/>
      <c r="G70" s="89"/>
      <c r="H70" s="90"/>
      <c r="I70" s="90"/>
      <c r="J70" s="90"/>
      <c r="K70" s="90"/>
      <c r="L70" s="90">
        <f aca="true" t="shared" si="50" ref="L70:Q70">SUM(L71:L81)</f>
        <v>2784586</v>
      </c>
      <c r="M70" s="90">
        <f t="shared" si="50"/>
        <v>1436232</v>
      </c>
      <c r="N70" s="90">
        <f t="shared" si="50"/>
        <v>1348354</v>
      </c>
      <c r="O70" s="90">
        <f t="shared" si="50"/>
        <v>0</v>
      </c>
      <c r="P70" s="90">
        <f t="shared" si="50"/>
        <v>3650</v>
      </c>
      <c r="Q70" s="90">
        <f t="shared" si="50"/>
        <v>167268</v>
      </c>
      <c r="R70" s="92"/>
      <c r="S70" s="90">
        <f>SUM(S71:S81)</f>
        <v>0</v>
      </c>
      <c r="T70" s="90">
        <f>SUM(T71:T81)</f>
        <v>0</v>
      </c>
      <c r="U70" s="90">
        <f>SUM(U71:U81)</f>
        <v>3642</v>
      </c>
      <c r="V70" s="90">
        <f>SUM(V71:V81)</f>
        <v>333168</v>
      </c>
      <c r="W70" s="92"/>
      <c r="X70" s="89">
        <f>SUM(X71:X81)</f>
        <v>3641</v>
      </c>
      <c r="Y70" s="90">
        <f>SUM(Y71:Y81)</f>
        <v>308476</v>
      </c>
      <c r="Z70" s="92"/>
      <c r="AA70" s="90">
        <f>SUM(AA71:AA81)</f>
        <v>3643</v>
      </c>
      <c r="AB70" s="90">
        <f>SUM(AB71:AB81)</f>
        <v>280184</v>
      </c>
      <c r="AC70" s="92"/>
      <c r="AD70" s="90">
        <f>SUM(AD71:AD81)</f>
        <v>3644</v>
      </c>
      <c r="AE70" s="90">
        <f>SUM(AE71:AE81)</f>
        <v>283976</v>
      </c>
      <c r="AF70" s="92"/>
      <c r="AG70" s="90">
        <f>SUM(AG71:AG81)</f>
        <v>3209</v>
      </c>
      <c r="AH70" s="90">
        <f>SUM(AH71:AH81)</f>
        <v>63160</v>
      </c>
      <c r="AI70" s="92"/>
      <c r="AJ70" s="90">
        <f aca="true" t="shared" si="51" ref="AJ70:AS70">SUM(AJ71:AJ81)</f>
        <v>0</v>
      </c>
      <c r="AK70" s="90">
        <f t="shared" si="51"/>
        <v>0</v>
      </c>
      <c r="AL70" s="116">
        <f t="shared" si="51"/>
        <v>3466</v>
      </c>
      <c r="AM70" s="90">
        <f t="shared" si="51"/>
        <v>296844</v>
      </c>
      <c r="AN70" s="92"/>
      <c r="AO70" s="90">
        <f>SUM(AO71:AO81)</f>
        <v>3463</v>
      </c>
      <c r="AP70" s="90">
        <f>SUM(AP71:AP81)</f>
        <v>295970</v>
      </c>
      <c r="AQ70" s="92"/>
      <c r="AR70" s="90">
        <f>SUM(AR71:AR81)</f>
        <v>3463</v>
      </c>
      <c r="AS70" s="90">
        <f>SUM(AS71:AS81)</f>
        <v>368780</v>
      </c>
      <c r="AT70" s="92"/>
      <c r="AU70" s="90">
        <f>SUM(AU71:AU81)</f>
        <v>3466</v>
      </c>
      <c r="AV70" s="90">
        <f>SUM(AV71:AV81)</f>
        <v>74721</v>
      </c>
      <c r="AW70" s="90">
        <f>SUM(AW71:AW81)</f>
        <v>3462</v>
      </c>
      <c r="AX70" s="90">
        <f>SUM(AX71:AX81)</f>
        <v>386760</v>
      </c>
      <c r="AY70" s="127"/>
      <c r="AZ70" s="128">
        <f>SUM(AZ71:AZ81)</f>
        <v>2859307</v>
      </c>
      <c r="BA70" s="128"/>
    </row>
    <row r="71" spans="1:53" s="71" customFormat="1" ht="12">
      <c r="A71" s="96" t="s">
        <v>107</v>
      </c>
      <c r="B71" s="92">
        <v>1</v>
      </c>
      <c r="C71" s="92">
        <v>1</v>
      </c>
      <c r="D71" s="92"/>
      <c r="E71" s="92">
        <v>1</v>
      </c>
      <c r="F71" s="92"/>
      <c r="G71" s="92"/>
      <c r="H71" s="92"/>
      <c r="I71" s="92"/>
      <c r="J71" s="92"/>
      <c r="K71" s="92"/>
      <c r="L71" s="99">
        <f aca="true" t="shared" si="52" ref="L71:L81">M71+N71</f>
        <v>989332</v>
      </c>
      <c r="M71" s="99">
        <f aca="true" t="shared" si="53" ref="M71:M81">Q71+T71+V71+Y71+AB71+AE71+AH71</f>
        <v>493436</v>
      </c>
      <c r="N71" s="99">
        <f aca="true" t="shared" si="54" ref="N71:N81">AK71+AM71+AP71+AS71+AX71</f>
        <v>495896</v>
      </c>
      <c r="O71" s="92"/>
      <c r="P71" s="92">
        <f>VLOOKUP(A71,'1月'!$B$6:$E$101,2,FALSE)</f>
        <v>1277</v>
      </c>
      <c r="Q71" s="92">
        <f>VLOOKUP(A71,'1月'!$B$6:$F$101,5,FALSE)</f>
        <v>65992</v>
      </c>
      <c r="R71" s="92">
        <f aca="true" t="shared" si="55" ref="R71:R101">ROUNDUP(Q71/(P71*4),0)</f>
        <v>13</v>
      </c>
      <c r="S71" s="92"/>
      <c r="T71" s="92"/>
      <c r="U71" s="92">
        <f>VLOOKUP(A71,'3月'!$B$6:$F$101,2,FALSE)</f>
        <v>1283</v>
      </c>
      <c r="V71" s="92">
        <f>VLOOKUP(A71,'3月'!$B$6:$F$101,5,FALSE)</f>
        <v>117228</v>
      </c>
      <c r="W71" s="92">
        <f aca="true" t="shared" si="56" ref="W71:W101">ROUNDUP(V71/(U71*4),0)</f>
        <v>23</v>
      </c>
      <c r="X71" s="105">
        <f>VLOOKUP(A71,'4月'!$B$6:$F$101,2,FALSE)</f>
        <v>1283</v>
      </c>
      <c r="Y71" s="92">
        <f>VLOOKUP(A71,'4月'!$B$6:$F$101,5,FALSE)</f>
        <v>101836</v>
      </c>
      <c r="Z71" s="92">
        <f aca="true" t="shared" si="57" ref="Z71:Z101">ROUNDUP(Y71/(X71*4),0)</f>
        <v>20</v>
      </c>
      <c r="AA71" s="92">
        <f>VLOOKUP(A71,'5月'!B71:F166,2,FALSE)</f>
        <v>1283</v>
      </c>
      <c r="AB71" s="92">
        <f>VLOOKUP(A71,'5月'!B71:F166,5,FALSE)</f>
        <v>101636</v>
      </c>
      <c r="AC71" s="92">
        <f aca="true" t="shared" si="58" ref="AC71:AC101">ROUNDUP(AB71/(AA71*4),0)</f>
        <v>20</v>
      </c>
      <c r="AD71" s="92">
        <f>VLOOKUP(A71,'6月'!$B$6:$F$101,2,FALSE)</f>
        <v>1283</v>
      </c>
      <c r="AE71" s="92">
        <f>VLOOKUP(A71,'6月'!$B$6:$F$101,5,FALSE)</f>
        <v>86456</v>
      </c>
      <c r="AF71" s="92">
        <f aca="true" t="shared" si="59" ref="AF71:AF101">ROUNDUP(AE71/(AD71*4),0)</f>
        <v>17</v>
      </c>
      <c r="AG71" s="92">
        <f>VLOOKUP(A71,'7月'!$B$6:$F$101,2,FALSE)</f>
        <v>848</v>
      </c>
      <c r="AH71" s="92">
        <f>VLOOKUP(A71,'7月'!$B$6:$F$101,5,FALSE)</f>
        <v>20288</v>
      </c>
      <c r="AI71" s="92">
        <f aca="true" t="shared" si="60" ref="AI71:AI101">ROUNDUP(AH71/(AG71*4),0)</f>
        <v>6</v>
      </c>
      <c r="AJ71" s="92"/>
      <c r="AK71" s="92"/>
      <c r="AL71" s="114">
        <f>VLOOKUP(A71,'9月'!$B$6:$F$100,2,FALSE)</f>
        <v>1300</v>
      </c>
      <c r="AM71" s="92">
        <f>VLOOKUP(A71,'9月'!$B$6:$F$100,5,FALSE)</f>
        <v>107396</v>
      </c>
      <c r="AN71" s="92">
        <f aca="true" t="shared" si="61" ref="AN71:AN101">ROUNDUP(AM71/(AL71*4),0)</f>
        <v>21</v>
      </c>
      <c r="AO71" s="92">
        <f>VLOOKUP(A71,'10月'!$B$6:$F$100,2,FALSE)</f>
        <v>1300</v>
      </c>
      <c r="AP71" s="92">
        <f>VLOOKUP(A71,'10月'!$B$6:$F$100,5,FALSE)</f>
        <v>114820</v>
      </c>
      <c r="AQ71" s="92">
        <f aca="true" t="shared" si="62" ref="AQ71:AQ101">ROUNDUP(AP71/(AO71*5),0)</f>
        <v>18</v>
      </c>
      <c r="AR71" s="92">
        <f>VLOOKUP(A71,'11月'!$B$6:$F$100,2,FALSE)</f>
        <v>1300</v>
      </c>
      <c r="AS71" s="92">
        <f>VLOOKUP(A71,'11月'!$B$6:$F$100,5,FALSE)</f>
        <v>133685</v>
      </c>
      <c r="AT71" s="92">
        <f aca="true" t="shared" si="63" ref="AT71:AT101">ROUNDUP(AS71/(AR71*5),0)</f>
        <v>21</v>
      </c>
      <c r="AU71" s="92">
        <f>VLOOKUP(A71,'11月提标补差'!$B$6:$F$100,2,FALSE)</f>
        <v>1300</v>
      </c>
      <c r="AV71" s="92">
        <f>VLOOKUP(A71,'11月提标补差'!$B$6:$F$100,5,FALSE)</f>
        <v>26849</v>
      </c>
      <c r="AW71" s="16">
        <f>VLOOKUP(A71,'12月'!$B$6:$F$100,2,FALSE)</f>
        <v>1300</v>
      </c>
      <c r="AX71" s="16">
        <f>VLOOKUP(A71,'12月'!$B$6:$F$100,5,FALSE)</f>
        <v>139995</v>
      </c>
      <c r="AY71" s="127">
        <f aca="true" t="shared" si="64" ref="AY71:AY101">ROUNDUP(AX71/(AW71*5),0)</f>
        <v>22</v>
      </c>
      <c r="AZ71" s="128">
        <f aca="true" t="shared" si="65" ref="AZ71:AZ101">Q71+V71+Y71+AB71+AE71+AH71+AM71+AP71+AS71+AV71+AX71</f>
        <v>1016181</v>
      </c>
      <c r="BA71" s="128">
        <f aca="true" t="shared" si="66" ref="BA71:BA101">R71+W71+Z71+AC71+AF71+AI71+AN71+AQ71+AT71+AY71</f>
        <v>181</v>
      </c>
    </row>
    <row r="72" spans="1:53" s="71" customFormat="1" ht="12">
      <c r="A72" s="96" t="s">
        <v>108</v>
      </c>
      <c r="B72" s="92">
        <v>1</v>
      </c>
      <c r="C72" s="92"/>
      <c r="D72" s="92">
        <v>1</v>
      </c>
      <c r="E72" s="92">
        <v>1</v>
      </c>
      <c r="F72" s="92"/>
      <c r="G72" s="92"/>
      <c r="H72" s="92"/>
      <c r="I72" s="92"/>
      <c r="J72" s="92"/>
      <c r="K72" s="92"/>
      <c r="L72" s="99">
        <f t="shared" si="52"/>
        <v>1283036</v>
      </c>
      <c r="M72" s="99">
        <f t="shared" si="53"/>
        <v>655848</v>
      </c>
      <c r="N72" s="99">
        <f t="shared" si="54"/>
        <v>627188</v>
      </c>
      <c r="O72" s="92"/>
      <c r="P72" s="92">
        <f>VLOOKUP(A72,'1月'!$B$6:$E$101,2,FALSE)</f>
        <v>1643</v>
      </c>
      <c r="Q72" s="92">
        <f>VLOOKUP(A72,'1月'!$B$6:$F$101,5,FALSE)</f>
        <v>69808</v>
      </c>
      <c r="R72" s="92">
        <f t="shared" si="55"/>
        <v>11</v>
      </c>
      <c r="S72" s="92"/>
      <c r="T72" s="92"/>
      <c r="U72" s="92">
        <f>VLOOKUP(A72,'3月'!$B$6:$F$101,2,FALSE)</f>
        <v>1645</v>
      </c>
      <c r="V72" s="92">
        <f>VLOOKUP(A72,'3月'!$B$6:$F$101,5,FALSE)</f>
        <v>150728</v>
      </c>
      <c r="W72" s="92">
        <f t="shared" si="56"/>
        <v>23</v>
      </c>
      <c r="X72" s="105">
        <f>VLOOKUP(A72,'4月'!$B$6:$F$101,2,FALSE)</f>
        <v>1644</v>
      </c>
      <c r="Y72" s="92">
        <f>VLOOKUP(A72,'4月'!$B$6:$F$101,5,FALSE)</f>
        <v>144192</v>
      </c>
      <c r="Z72" s="92">
        <f t="shared" si="57"/>
        <v>22</v>
      </c>
      <c r="AA72" s="92">
        <f>VLOOKUP(A72,'5月'!B72:F167,2,FALSE)</f>
        <v>1645</v>
      </c>
      <c r="AB72" s="92">
        <f>VLOOKUP(A72,'5月'!B72:F167,5,FALSE)</f>
        <v>124680</v>
      </c>
      <c r="AC72" s="92">
        <f t="shared" si="58"/>
        <v>19</v>
      </c>
      <c r="AD72" s="92">
        <f>VLOOKUP(A72,'6月'!$B$6:$F$101,2,FALSE)</f>
        <v>1646</v>
      </c>
      <c r="AE72" s="92">
        <f>VLOOKUP(A72,'6月'!$B$6:$F$101,5,FALSE)</f>
        <v>138012</v>
      </c>
      <c r="AF72" s="92">
        <f t="shared" si="59"/>
        <v>21</v>
      </c>
      <c r="AG72" s="92">
        <f>VLOOKUP(A72,'7月'!$B$6:$F$101,2,FALSE)</f>
        <v>1646</v>
      </c>
      <c r="AH72" s="92">
        <f>VLOOKUP(A72,'7月'!$B$6:$F$101,5,FALSE)</f>
        <v>28428</v>
      </c>
      <c r="AI72" s="92">
        <f t="shared" si="60"/>
        <v>5</v>
      </c>
      <c r="AJ72" s="92"/>
      <c r="AK72" s="92"/>
      <c r="AL72" s="114">
        <f>VLOOKUP(A72,'9月'!$B$6:$F$100,2,FALSE)</f>
        <v>1592</v>
      </c>
      <c r="AM72" s="92">
        <f>VLOOKUP(A72,'9月'!$B$6:$F$100,5,FALSE)</f>
        <v>139308</v>
      </c>
      <c r="AN72" s="92">
        <f t="shared" si="61"/>
        <v>22</v>
      </c>
      <c r="AO72" s="92">
        <f>VLOOKUP(A72,'10月'!$B$6:$F$100,2,FALSE)</f>
        <v>1591</v>
      </c>
      <c r="AP72" s="92">
        <f>VLOOKUP(A72,'10月'!$B$6:$F$100,5,FALSE)</f>
        <v>133350</v>
      </c>
      <c r="AQ72" s="92">
        <f t="shared" si="62"/>
        <v>17</v>
      </c>
      <c r="AR72" s="92">
        <f>VLOOKUP(A72,'11月'!$B$6:$F$100,2,FALSE)</f>
        <v>1591</v>
      </c>
      <c r="AS72" s="92">
        <f>VLOOKUP(A72,'11月'!$B$6:$F$100,5,FALSE)</f>
        <v>172880</v>
      </c>
      <c r="AT72" s="92">
        <f t="shared" si="63"/>
        <v>22</v>
      </c>
      <c r="AU72" s="92">
        <f>VLOOKUP(A72,'11月提标补差'!$B$6:$F$100,2,FALSE)</f>
        <v>1592</v>
      </c>
      <c r="AV72" s="92">
        <f>VLOOKUP(A72,'11月提标补差'!$B$6:$F$100,5,FALSE)</f>
        <v>34827</v>
      </c>
      <c r="AW72" s="16">
        <f>VLOOKUP(A72,'12月'!$B$6:$F$100,2,FALSE)</f>
        <v>1591</v>
      </c>
      <c r="AX72" s="16">
        <f>VLOOKUP(A72,'12月'!$B$6:$F$100,5,FALSE)</f>
        <v>181650</v>
      </c>
      <c r="AY72" s="127">
        <f t="shared" si="64"/>
        <v>23</v>
      </c>
      <c r="AZ72" s="128">
        <f t="shared" si="65"/>
        <v>1317863</v>
      </c>
      <c r="BA72" s="128">
        <f t="shared" si="66"/>
        <v>185</v>
      </c>
    </row>
    <row r="73" spans="1:53" s="71" customFormat="1" ht="12">
      <c r="A73" s="96" t="s">
        <v>109</v>
      </c>
      <c r="B73" s="92">
        <v>1</v>
      </c>
      <c r="C73" s="92"/>
      <c r="D73" s="92">
        <v>1</v>
      </c>
      <c r="E73" s="92">
        <v>1</v>
      </c>
      <c r="F73" s="92"/>
      <c r="G73" s="92"/>
      <c r="H73" s="92"/>
      <c r="I73" s="92"/>
      <c r="J73" s="92"/>
      <c r="K73" s="92"/>
      <c r="L73" s="99">
        <f t="shared" si="52"/>
        <v>63508</v>
      </c>
      <c r="M73" s="99">
        <f t="shared" si="53"/>
        <v>34408</v>
      </c>
      <c r="N73" s="99">
        <f t="shared" si="54"/>
        <v>29100</v>
      </c>
      <c r="O73" s="92"/>
      <c r="P73" s="92">
        <f>VLOOKUP(A73,'1月'!$B$6:$E$101,2,FALSE)</f>
        <v>91</v>
      </c>
      <c r="Q73" s="92">
        <f>VLOOKUP(A73,'1月'!$B$6:$F$101,5,FALSE)</f>
        <v>3668</v>
      </c>
      <c r="R73" s="92">
        <f t="shared" si="55"/>
        <v>11</v>
      </c>
      <c r="S73" s="92"/>
      <c r="T73" s="92"/>
      <c r="U73" s="92">
        <f>VLOOKUP(A73,'3月'!$B$6:$F$101,2,FALSE)</f>
        <v>88</v>
      </c>
      <c r="V73" s="92">
        <f>VLOOKUP(A73,'3月'!$B$6:$F$101,5,FALSE)</f>
        <v>7832</v>
      </c>
      <c r="W73" s="92">
        <f t="shared" si="56"/>
        <v>23</v>
      </c>
      <c r="X73" s="105">
        <f>VLOOKUP(A73,'4月'!$B$6:$F$101,2,FALSE)</f>
        <v>88</v>
      </c>
      <c r="Y73" s="92">
        <f>VLOOKUP(A73,'4月'!$B$6:$F$101,5,FALSE)</f>
        <v>7624</v>
      </c>
      <c r="Z73" s="92">
        <f t="shared" si="57"/>
        <v>22</v>
      </c>
      <c r="AA73" s="92">
        <f>VLOOKUP(A73,'5月'!B73:F168,2,FALSE)</f>
        <v>88</v>
      </c>
      <c r="AB73" s="92">
        <f>VLOOKUP(A73,'5月'!B73:F168,5,FALSE)</f>
        <v>6520</v>
      </c>
      <c r="AC73" s="92">
        <f t="shared" si="58"/>
        <v>19</v>
      </c>
      <c r="AD73" s="92">
        <v>88</v>
      </c>
      <c r="AE73" s="92">
        <f>VLOOKUP(A73,'6月'!$B$6:$F$101,5,FALSE)</f>
        <v>7208</v>
      </c>
      <c r="AF73" s="92">
        <f t="shared" si="59"/>
        <v>21</v>
      </c>
      <c r="AG73" s="92">
        <v>88</v>
      </c>
      <c r="AH73" s="92">
        <f>VLOOKUP(A73,'7月'!$B$6:$F$101,5,FALSE)</f>
        <v>1556</v>
      </c>
      <c r="AI73" s="92">
        <f t="shared" si="60"/>
        <v>5</v>
      </c>
      <c r="AJ73" s="92"/>
      <c r="AK73" s="92"/>
      <c r="AL73" s="114">
        <f>VLOOKUP(A73,'9月'!$B$6:$F$100,2,FALSE)</f>
        <v>74</v>
      </c>
      <c r="AM73" s="92">
        <f>VLOOKUP(A73,'9月'!$B$6:$F$100,5,FALSE)</f>
        <v>6500</v>
      </c>
      <c r="AN73" s="92">
        <f t="shared" si="61"/>
        <v>22</v>
      </c>
      <c r="AO73" s="92">
        <f>VLOOKUP(A73,'10月'!$B$6:$F$100,2,FALSE)</f>
        <v>74</v>
      </c>
      <c r="AP73" s="92">
        <f>VLOOKUP(A73,'10月'!$B$6:$F$100,5,FALSE)</f>
        <v>6175</v>
      </c>
      <c r="AQ73" s="92">
        <f t="shared" si="62"/>
        <v>17</v>
      </c>
      <c r="AR73" s="92">
        <f>VLOOKUP(A73,'11月'!$B$6:$F$100,2,FALSE)</f>
        <v>74</v>
      </c>
      <c r="AS73" s="92">
        <f>VLOOKUP(A73,'11月'!$B$6:$F$100,5,FALSE)</f>
        <v>8070</v>
      </c>
      <c r="AT73" s="92">
        <f t="shared" si="63"/>
        <v>22</v>
      </c>
      <c r="AU73" s="92">
        <f>VLOOKUP(A73,'11月提标补差'!$B$6:$F$100,2,FALSE)</f>
        <v>74</v>
      </c>
      <c r="AV73" s="92">
        <f>VLOOKUP(A73,'11月提标补差'!$B$6:$F$100,5,FALSE)</f>
        <v>1625</v>
      </c>
      <c r="AW73" s="16">
        <f>VLOOKUP(A73,'12月'!$B$6:$F$100,2,FALSE)</f>
        <v>74</v>
      </c>
      <c r="AX73" s="16">
        <f>VLOOKUP(A73,'12月'!$B$6:$F$100,5,FALSE)</f>
        <v>8355</v>
      </c>
      <c r="AY73" s="127">
        <f t="shared" si="64"/>
        <v>23</v>
      </c>
      <c r="AZ73" s="128">
        <f t="shared" si="65"/>
        <v>65133</v>
      </c>
      <c r="BA73" s="128">
        <f t="shared" si="66"/>
        <v>185</v>
      </c>
    </row>
    <row r="74" spans="1:53" s="71" customFormat="1" ht="12">
      <c r="A74" s="96" t="s">
        <v>110</v>
      </c>
      <c r="B74" s="92">
        <v>1</v>
      </c>
      <c r="C74" s="92"/>
      <c r="D74" s="92">
        <v>1</v>
      </c>
      <c r="E74" s="92">
        <v>1</v>
      </c>
      <c r="F74" s="92"/>
      <c r="G74" s="92"/>
      <c r="H74" s="92"/>
      <c r="I74" s="92"/>
      <c r="J74" s="92"/>
      <c r="K74" s="92"/>
      <c r="L74" s="99">
        <f t="shared" si="52"/>
        <v>23370</v>
      </c>
      <c r="M74" s="99">
        <f t="shared" si="53"/>
        <v>13420</v>
      </c>
      <c r="N74" s="99">
        <f t="shared" si="54"/>
        <v>9950</v>
      </c>
      <c r="O74" s="92"/>
      <c r="P74" s="92">
        <f>VLOOKUP(A74,'1月'!$B$6:$E$101,2,FALSE)</f>
        <v>32</v>
      </c>
      <c r="Q74" s="92">
        <f>VLOOKUP(A74,'1月'!$B$6:$F$101,5,FALSE)</f>
        <v>1508</v>
      </c>
      <c r="R74" s="92">
        <f t="shared" si="55"/>
        <v>12</v>
      </c>
      <c r="S74" s="92"/>
      <c r="T74" s="92"/>
      <c r="U74" s="92">
        <f>VLOOKUP(A74,'3月'!$B$6:$F$101,2,FALSE)</f>
        <v>33</v>
      </c>
      <c r="V74" s="92">
        <f>VLOOKUP(A74,'3月'!$B$6:$F$101,5,FALSE)</f>
        <v>3036</v>
      </c>
      <c r="W74" s="92">
        <f t="shared" si="56"/>
        <v>23</v>
      </c>
      <c r="X74" s="105">
        <f>VLOOKUP(A74,'4月'!$B$6:$F$101,2,FALSE)</f>
        <v>33</v>
      </c>
      <c r="Y74" s="92">
        <f>VLOOKUP(A74,'4月'!$B$6:$F$101,5,FALSE)</f>
        <v>2904</v>
      </c>
      <c r="Z74" s="92">
        <f t="shared" si="57"/>
        <v>22</v>
      </c>
      <c r="AA74" s="92">
        <f>VLOOKUP(A74,'5月'!B74:F169,2,FALSE)</f>
        <v>33</v>
      </c>
      <c r="AB74" s="92">
        <f>VLOOKUP(A74,'5月'!B74:F169,5,FALSE)</f>
        <v>2508</v>
      </c>
      <c r="AC74" s="92">
        <f t="shared" si="58"/>
        <v>19</v>
      </c>
      <c r="AD74" s="92">
        <f>VLOOKUP(A74,'6月'!$B$6:$F$101,2,FALSE)</f>
        <v>33</v>
      </c>
      <c r="AE74" s="92">
        <f>VLOOKUP(A74,'6月'!$B$6:$F$101,5,FALSE)</f>
        <v>2772</v>
      </c>
      <c r="AF74" s="92">
        <f t="shared" si="59"/>
        <v>21</v>
      </c>
      <c r="AG74" s="92">
        <f>VLOOKUP(A74,'7月'!$B$6:$F$101,2,FALSE)</f>
        <v>33</v>
      </c>
      <c r="AH74" s="92">
        <f>VLOOKUP(A74,'7月'!$B$6:$F$101,5,FALSE)</f>
        <v>692</v>
      </c>
      <c r="AI74" s="92">
        <f t="shared" si="60"/>
        <v>6</v>
      </c>
      <c r="AJ74" s="92"/>
      <c r="AK74" s="92"/>
      <c r="AL74" s="114">
        <f>VLOOKUP(A74,'9月'!$B$6:$F$100,2,FALSE)</f>
        <v>25</v>
      </c>
      <c r="AM74" s="92">
        <f>VLOOKUP(A74,'9月'!$B$6:$F$100,5,FALSE)</f>
        <v>2200</v>
      </c>
      <c r="AN74" s="92">
        <f t="shared" si="61"/>
        <v>22</v>
      </c>
      <c r="AO74" s="92">
        <f>VLOOKUP(A74,'10月'!$B$6:$F$100,2,FALSE)</f>
        <v>25</v>
      </c>
      <c r="AP74" s="92">
        <f>VLOOKUP(A74,'10月'!$B$6:$F$100,5,FALSE)</f>
        <v>2125</v>
      </c>
      <c r="AQ74" s="92">
        <f t="shared" si="62"/>
        <v>17</v>
      </c>
      <c r="AR74" s="92">
        <f>VLOOKUP(A74,'11月'!$B$6:$F$100,2,FALSE)</f>
        <v>25</v>
      </c>
      <c r="AS74" s="92">
        <f>VLOOKUP(A74,'11月'!$B$6:$F$100,5,FALSE)</f>
        <v>2750</v>
      </c>
      <c r="AT74" s="92">
        <f t="shared" si="63"/>
        <v>22</v>
      </c>
      <c r="AU74" s="92">
        <f>VLOOKUP(A74,'11月提标补差'!$B$6:$F$100,2,FALSE)</f>
        <v>25</v>
      </c>
      <c r="AV74" s="92">
        <f>VLOOKUP(A74,'11月提标补差'!$B$6:$F$100,5,FALSE)</f>
        <v>550</v>
      </c>
      <c r="AW74" s="16">
        <f>VLOOKUP(A74,'12月'!$B$6:$F$100,2,FALSE)</f>
        <v>25</v>
      </c>
      <c r="AX74" s="16">
        <f>VLOOKUP(A74,'12月'!$B$6:$F$100,5,FALSE)</f>
        <v>2875</v>
      </c>
      <c r="AY74" s="127">
        <f t="shared" si="64"/>
        <v>23</v>
      </c>
      <c r="AZ74" s="128">
        <f t="shared" si="65"/>
        <v>23920</v>
      </c>
      <c r="BA74" s="128">
        <f t="shared" si="66"/>
        <v>187</v>
      </c>
    </row>
    <row r="75" spans="1:53" s="71" customFormat="1" ht="12">
      <c r="A75" s="96" t="s">
        <v>111</v>
      </c>
      <c r="B75" s="92">
        <v>1</v>
      </c>
      <c r="C75" s="92"/>
      <c r="D75" s="92">
        <v>1</v>
      </c>
      <c r="E75" s="92">
        <v>1</v>
      </c>
      <c r="F75" s="92"/>
      <c r="G75" s="92"/>
      <c r="H75" s="92"/>
      <c r="I75" s="92"/>
      <c r="J75" s="92"/>
      <c r="K75" s="92"/>
      <c r="L75" s="99">
        <f t="shared" si="52"/>
        <v>33168</v>
      </c>
      <c r="M75" s="99">
        <f t="shared" si="53"/>
        <v>18904</v>
      </c>
      <c r="N75" s="99">
        <f t="shared" si="54"/>
        <v>14264</v>
      </c>
      <c r="O75" s="92"/>
      <c r="P75" s="92">
        <f>VLOOKUP(A75,'1月'!$B$6:$E$101,2,FALSE)</f>
        <v>49</v>
      </c>
      <c r="Q75" s="92">
        <f>VLOOKUP(A75,'1月'!$B$6:$F$101,5,FALSE)</f>
        <v>2220</v>
      </c>
      <c r="R75" s="92">
        <f t="shared" si="55"/>
        <v>12</v>
      </c>
      <c r="S75" s="92"/>
      <c r="T75" s="92"/>
      <c r="U75" s="92">
        <f>VLOOKUP(A75,'3月'!$B$6:$F$101,2,FALSE)</f>
        <v>47</v>
      </c>
      <c r="V75" s="92">
        <f>VLOOKUP(A75,'3月'!$B$6:$F$101,5,FALSE)</f>
        <v>4260</v>
      </c>
      <c r="W75" s="92">
        <f t="shared" si="56"/>
        <v>23</v>
      </c>
      <c r="X75" s="105">
        <f>VLOOKUP(A75,'4月'!$B$6:$F$101,2,FALSE)</f>
        <v>47</v>
      </c>
      <c r="Y75" s="92">
        <f>VLOOKUP(A75,'4月'!$B$6:$F$101,5,FALSE)</f>
        <v>4048</v>
      </c>
      <c r="Z75" s="92">
        <f t="shared" si="57"/>
        <v>22</v>
      </c>
      <c r="AA75" s="92">
        <f>VLOOKUP(A75,'5月'!B75:F170,2,FALSE)</f>
        <v>47</v>
      </c>
      <c r="AB75" s="92">
        <f>VLOOKUP(A75,'5月'!B75:F170,5,FALSE)</f>
        <v>3532</v>
      </c>
      <c r="AC75" s="92">
        <f t="shared" si="58"/>
        <v>19</v>
      </c>
      <c r="AD75" s="92">
        <f>VLOOKUP(A75,'6月'!$B$6:$F$101,2,FALSE)</f>
        <v>47</v>
      </c>
      <c r="AE75" s="92">
        <f>VLOOKUP(A75,'6月'!$B$6:$F$101,5,FALSE)</f>
        <v>3916</v>
      </c>
      <c r="AF75" s="92">
        <f t="shared" si="59"/>
        <v>21</v>
      </c>
      <c r="AG75" s="92">
        <f>VLOOKUP(A75,'7月'!$B$6:$F$101,2,FALSE)</f>
        <v>47</v>
      </c>
      <c r="AH75" s="92">
        <f>VLOOKUP(A75,'7月'!$B$6:$F$101,5,FALSE)</f>
        <v>928</v>
      </c>
      <c r="AI75" s="92">
        <f t="shared" si="60"/>
        <v>5</v>
      </c>
      <c r="AJ75" s="92"/>
      <c r="AK75" s="92"/>
      <c r="AL75" s="114">
        <f>VLOOKUP(A75,'9月'!$B$6:$F$100,2,FALSE)</f>
        <v>36</v>
      </c>
      <c r="AM75" s="92">
        <f>VLOOKUP(A75,'9月'!$B$6:$F$100,5,FALSE)</f>
        <v>3164</v>
      </c>
      <c r="AN75" s="92">
        <f t="shared" si="61"/>
        <v>22</v>
      </c>
      <c r="AO75" s="92">
        <f>VLOOKUP(A75,'10月'!$B$6:$F$100,2,FALSE)</f>
        <v>36</v>
      </c>
      <c r="AP75" s="92">
        <f>VLOOKUP(A75,'10月'!$B$6:$F$100,5,FALSE)</f>
        <v>3060</v>
      </c>
      <c r="AQ75" s="92">
        <f t="shared" si="62"/>
        <v>17</v>
      </c>
      <c r="AR75" s="92">
        <f>VLOOKUP(A75,'11月'!$B$6:$F$100,2,FALSE)</f>
        <v>36</v>
      </c>
      <c r="AS75" s="92">
        <f>VLOOKUP(A75,'11月'!$B$6:$F$100,5,FALSE)</f>
        <v>3935</v>
      </c>
      <c r="AT75" s="92">
        <f t="shared" si="63"/>
        <v>22</v>
      </c>
      <c r="AU75" s="92">
        <f>VLOOKUP(A75,'11月提标补差'!$B$6:$F$100,2,FALSE)</f>
        <v>36</v>
      </c>
      <c r="AV75" s="92">
        <f>VLOOKUP(A75,'11月提标补差'!$B$6:$F$100,5,FALSE)</f>
        <v>791</v>
      </c>
      <c r="AW75" s="16">
        <f>VLOOKUP(A75,'12月'!$B$6:$F$100,2,FALSE)</f>
        <v>36</v>
      </c>
      <c r="AX75" s="16">
        <f>VLOOKUP(A75,'12月'!$B$6:$F$100,5,FALSE)</f>
        <v>4105</v>
      </c>
      <c r="AY75" s="127">
        <f t="shared" si="64"/>
        <v>23</v>
      </c>
      <c r="AZ75" s="128">
        <f t="shared" si="65"/>
        <v>33959</v>
      </c>
      <c r="BA75" s="128">
        <f t="shared" si="66"/>
        <v>186</v>
      </c>
    </row>
    <row r="76" spans="1:53" s="71" customFormat="1" ht="12">
      <c r="A76" s="96" t="s">
        <v>112</v>
      </c>
      <c r="B76" s="92">
        <v>1</v>
      </c>
      <c r="C76" s="92"/>
      <c r="D76" s="92">
        <v>1</v>
      </c>
      <c r="E76" s="92">
        <v>1</v>
      </c>
      <c r="F76" s="92"/>
      <c r="G76" s="92"/>
      <c r="H76" s="92"/>
      <c r="I76" s="92"/>
      <c r="J76" s="92"/>
      <c r="K76" s="92"/>
      <c r="L76" s="99">
        <f t="shared" si="52"/>
        <v>38657</v>
      </c>
      <c r="M76" s="99">
        <f t="shared" si="53"/>
        <v>23272</v>
      </c>
      <c r="N76" s="99">
        <f t="shared" si="54"/>
        <v>15385</v>
      </c>
      <c r="O76" s="92"/>
      <c r="P76" s="92">
        <f>VLOOKUP(A76,'1月'!$B$6:$E$101,2,FALSE)</f>
        <v>62</v>
      </c>
      <c r="Q76" s="92">
        <f>VLOOKUP(A76,'1月'!$B$6:$F$101,5,FALSE)</f>
        <v>2720</v>
      </c>
      <c r="R76" s="92">
        <f t="shared" si="55"/>
        <v>11</v>
      </c>
      <c r="S76" s="92"/>
      <c r="T76" s="92"/>
      <c r="U76" s="92">
        <f>VLOOKUP(A76,'3月'!$B$6:$F$101,2,FALSE)</f>
        <v>58</v>
      </c>
      <c r="V76" s="92">
        <f>VLOOKUP(A76,'3月'!$B$6:$F$101,5,FALSE)</f>
        <v>5324</v>
      </c>
      <c r="W76" s="92">
        <f t="shared" si="56"/>
        <v>23</v>
      </c>
      <c r="X76" s="105">
        <f>VLOOKUP(A76,'4月'!$B$6:$F$101,2,FALSE)</f>
        <v>58</v>
      </c>
      <c r="Y76" s="92">
        <f>VLOOKUP(A76,'4月'!$B$6:$F$101,5,FALSE)</f>
        <v>5024</v>
      </c>
      <c r="Z76" s="92">
        <f t="shared" si="57"/>
        <v>22</v>
      </c>
      <c r="AA76" s="92">
        <f>VLOOKUP(A76,'5月'!B76:F171,2,FALSE)</f>
        <v>58</v>
      </c>
      <c r="AB76" s="92">
        <f>VLOOKUP(A76,'5月'!B76:F171,5,FALSE)</f>
        <v>4304</v>
      </c>
      <c r="AC76" s="92">
        <f t="shared" si="58"/>
        <v>19</v>
      </c>
      <c r="AD76" s="92">
        <f>VLOOKUP(A76,'6月'!$B$6:$F$101,2,FALSE)</f>
        <v>58</v>
      </c>
      <c r="AE76" s="92">
        <f>VLOOKUP(A76,'6月'!$B$6:$F$101,5,FALSE)</f>
        <v>4720</v>
      </c>
      <c r="AF76" s="92">
        <f t="shared" si="59"/>
        <v>21</v>
      </c>
      <c r="AG76" s="92">
        <f>VLOOKUP(A76,'7月'!$B$6:$F$101,2,FALSE)</f>
        <v>58</v>
      </c>
      <c r="AH76" s="92">
        <f>VLOOKUP(A76,'7月'!$B$6:$F$101,5,FALSE)</f>
        <v>1180</v>
      </c>
      <c r="AI76" s="92">
        <f t="shared" si="60"/>
        <v>6</v>
      </c>
      <c r="AJ76" s="92"/>
      <c r="AK76" s="92"/>
      <c r="AL76" s="114">
        <f>VLOOKUP(A76,'9月'!$B$6:$F$100,2,FALSE)</f>
        <v>40</v>
      </c>
      <c r="AM76" s="92">
        <f>VLOOKUP(A76,'9月'!$B$6:$F$100,5,FALSE)</f>
        <v>3420</v>
      </c>
      <c r="AN76" s="92">
        <f t="shared" si="61"/>
        <v>22</v>
      </c>
      <c r="AO76" s="92">
        <f>VLOOKUP(A76,'10月'!$B$6:$F$100,2,FALSE)</f>
        <v>40</v>
      </c>
      <c r="AP76" s="92">
        <f>VLOOKUP(A76,'10月'!$B$6:$F$100,5,FALSE)</f>
        <v>3315</v>
      </c>
      <c r="AQ76" s="92">
        <f t="shared" si="62"/>
        <v>17</v>
      </c>
      <c r="AR76" s="92">
        <f>VLOOKUP(A76,'11月'!$B$6:$F$100,2,FALSE)</f>
        <v>40</v>
      </c>
      <c r="AS76" s="92">
        <f>VLOOKUP(A76,'11月'!$B$6:$F$100,5,FALSE)</f>
        <v>4275</v>
      </c>
      <c r="AT76" s="92">
        <f t="shared" si="63"/>
        <v>22</v>
      </c>
      <c r="AU76" s="92">
        <f>VLOOKUP(A76,'11月提标补差'!$B$6:$F$100,2,FALSE)</f>
        <v>40</v>
      </c>
      <c r="AV76" s="92">
        <f>VLOOKUP(A76,'11月提标补差'!$B$6:$F$100,5,FALSE)</f>
        <v>855</v>
      </c>
      <c r="AW76" s="16">
        <f>VLOOKUP(A76,'12月'!$B$6:$F$100,2,FALSE)</f>
        <v>39</v>
      </c>
      <c r="AX76" s="16">
        <f>VLOOKUP(A76,'12月'!$B$6:$F$100,5,FALSE)</f>
        <v>4375</v>
      </c>
      <c r="AY76" s="127">
        <f t="shared" si="64"/>
        <v>23</v>
      </c>
      <c r="AZ76" s="128">
        <f t="shared" si="65"/>
        <v>39512</v>
      </c>
      <c r="BA76" s="128">
        <f t="shared" si="66"/>
        <v>186</v>
      </c>
    </row>
    <row r="77" spans="1:53" s="71" customFormat="1" ht="12">
      <c r="A77" s="96" t="s">
        <v>113</v>
      </c>
      <c r="B77" s="92">
        <v>1</v>
      </c>
      <c r="C77" s="92"/>
      <c r="D77" s="92">
        <v>1</v>
      </c>
      <c r="E77" s="92">
        <v>1</v>
      </c>
      <c r="F77" s="92"/>
      <c r="G77" s="92"/>
      <c r="H77" s="92"/>
      <c r="I77" s="92"/>
      <c r="J77" s="92"/>
      <c r="K77" s="92"/>
      <c r="L77" s="99">
        <f t="shared" si="52"/>
        <v>45194</v>
      </c>
      <c r="M77" s="99">
        <f t="shared" si="53"/>
        <v>23380</v>
      </c>
      <c r="N77" s="99">
        <f t="shared" si="54"/>
        <v>21814</v>
      </c>
      <c r="O77" s="92"/>
      <c r="P77" s="92">
        <f>VLOOKUP(A77,'1月'!$B$6:$E$101,2,FALSE)</f>
        <v>62</v>
      </c>
      <c r="Q77" s="92">
        <f>VLOOKUP(A77,'1月'!$B$6:$F$101,5,FALSE)</f>
        <v>2656</v>
      </c>
      <c r="R77" s="92">
        <f t="shared" si="55"/>
        <v>11</v>
      </c>
      <c r="S77" s="92"/>
      <c r="T77" s="92"/>
      <c r="U77" s="92">
        <f>VLOOKUP(A77,'3月'!$B$6:$F$101,2,FALSE)</f>
        <v>58</v>
      </c>
      <c r="V77" s="92">
        <f>VLOOKUP(A77,'3月'!$B$6:$F$101,5,FALSE)</f>
        <v>5312</v>
      </c>
      <c r="W77" s="92">
        <f t="shared" si="56"/>
        <v>23</v>
      </c>
      <c r="X77" s="105">
        <f>VLOOKUP(A77,'4月'!$B$6:$F$101,2,FALSE)</f>
        <v>58</v>
      </c>
      <c r="Y77" s="92">
        <f>VLOOKUP(A77,'4月'!$B$6:$F$101,5,FALSE)</f>
        <v>5096</v>
      </c>
      <c r="Z77" s="92">
        <f t="shared" si="57"/>
        <v>22</v>
      </c>
      <c r="AA77" s="92">
        <f>VLOOKUP(A77,'5月'!B77:F172,2,FALSE)</f>
        <v>58</v>
      </c>
      <c r="AB77" s="92">
        <f>VLOOKUP(A77,'5月'!B77:F172,5,FALSE)</f>
        <v>4400</v>
      </c>
      <c r="AC77" s="92">
        <f t="shared" si="58"/>
        <v>19</v>
      </c>
      <c r="AD77" s="92">
        <f>VLOOKUP(A77,'6月'!$B$6:$F$101,2,FALSE)</f>
        <v>58</v>
      </c>
      <c r="AE77" s="92">
        <f>VLOOKUP(A77,'6月'!$B$6:$F$101,5,FALSE)</f>
        <v>4856</v>
      </c>
      <c r="AF77" s="92">
        <f t="shared" si="59"/>
        <v>21</v>
      </c>
      <c r="AG77" s="92">
        <f>VLOOKUP(A77,'7月'!$B$6:$F$101,2,FALSE)</f>
        <v>58</v>
      </c>
      <c r="AH77" s="92">
        <f>VLOOKUP(A77,'7月'!$B$6:$F$101,5,FALSE)</f>
        <v>1060</v>
      </c>
      <c r="AI77" s="92">
        <f t="shared" si="60"/>
        <v>5</v>
      </c>
      <c r="AJ77" s="92"/>
      <c r="AK77" s="92"/>
      <c r="AL77" s="114">
        <f>VLOOKUP(A77,'9月'!$B$6:$F$100,2,FALSE)</f>
        <v>55</v>
      </c>
      <c r="AM77" s="92">
        <f>VLOOKUP(A77,'9月'!$B$6:$F$100,5,FALSE)</f>
        <v>4824</v>
      </c>
      <c r="AN77" s="92">
        <f t="shared" si="61"/>
        <v>22</v>
      </c>
      <c r="AO77" s="92">
        <f>VLOOKUP(A77,'10月'!$B$6:$F$100,2,FALSE)</f>
        <v>55</v>
      </c>
      <c r="AP77" s="92">
        <f>VLOOKUP(A77,'10月'!$B$6:$F$100,5,FALSE)</f>
        <v>4675</v>
      </c>
      <c r="AQ77" s="92">
        <f t="shared" si="62"/>
        <v>17</v>
      </c>
      <c r="AR77" s="92">
        <f>VLOOKUP(A77,'11月'!$B$6:$F$100,2,FALSE)</f>
        <v>55</v>
      </c>
      <c r="AS77" s="92">
        <f>VLOOKUP(A77,'11月'!$B$6:$F$100,5,FALSE)</f>
        <v>6030</v>
      </c>
      <c r="AT77" s="92">
        <f t="shared" si="63"/>
        <v>22</v>
      </c>
      <c r="AU77" s="92">
        <f>VLOOKUP(A77,'11月提标补差'!$B$6:$F$100,2,FALSE)</f>
        <v>55</v>
      </c>
      <c r="AV77" s="92">
        <f>VLOOKUP(A77,'11月提标补差'!$B$6:$F$100,5,FALSE)</f>
        <v>1206</v>
      </c>
      <c r="AW77" s="16">
        <f>VLOOKUP(A77,'12月'!$B$6:$F$100,2,FALSE)</f>
        <v>55</v>
      </c>
      <c r="AX77" s="16">
        <f>VLOOKUP(A77,'12月'!$B$6:$F$100,5,FALSE)</f>
        <v>6285</v>
      </c>
      <c r="AY77" s="127">
        <f t="shared" si="64"/>
        <v>23</v>
      </c>
      <c r="AZ77" s="128">
        <f t="shared" si="65"/>
        <v>46400</v>
      </c>
      <c r="BA77" s="128">
        <f t="shared" si="66"/>
        <v>185</v>
      </c>
    </row>
    <row r="78" spans="1:53" s="71" customFormat="1" ht="12">
      <c r="A78" s="96" t="s">
        <v>114</v>
      </c>
      <c r="B78" s="92">
        <v>1</v>
      </c>
      <c r="C78" s="92"/>
      <c r="D78" s="92">
        <v>1</v>
      </c>
      <c r="E78" s="92">
        <v>1</v>
      </c>
      <c r="F78" s="92"/>
      <c r="G78" s="92"/>
      <c r="H78" s="92"/>
      <c r="I78" s="92"/>
      <c r="J78" s="92"/>
      <c r="K78" s="92"/>
      <c r="L78" s="99">
        <f t="shared" si="52"/>
        <v>61413</v>
      </c>
      <c r="M78" s="99">
        <f t="shared" si="53"/>
        <v>35148</v>
      </c>
      <c r="N78" s="99">
        <f t="shared" si="54"/>
        <v>26265</v>
      </c>
      <c r="O78" s="92"/>
      <c r="P78" s="92">
        <f>VLOOKUP(A78,'1月'!$B$6:$E$101,2,FALSE)</f>
        <v>87</v>
      </c>
      <c r="Q78" s="92">
        <f>VLOOKUP(A78,'1月'!$B$6:$F$101,5,FALSE)</f>
        <v>3776</v>
      </c>
      <c r="R78" s="92">
        <f t="shared" si="55"/>
        <v>11</v>
      </c>
      <c r="S78" s="92"/>
      <c r="T78" s="92"/>
      <c r="U78" s="92">
        <f>VLOOKUP(A78,'3月'!$B$6:$F$101,2,FALSE)</f>
        <v>87</v>
      </c>
      <c r="V78" s="92">
        <f>VLOOKUP(A78,'3月'!$B$6:$F$101,5,FALSE)</f>
        <v>7984</v>
      </c>
      <c r="W78" s="92">
        <f t="shared" si="56"/>
        <v>23</v>
      </c>
      <c r="X78" s="105">
        <f>VLOOKUP(A78,'4月'!$B$6:$F$101,2,FALSE)</f>
        <v>87</v>
      </c>
      <c r="Y78" s="92">
        <f>VLOOKUP(A78,'4月'!$B$6:$F$101,5,FALSE)</f>
        <v>7656</v>
      </c>
      <c r="Z78" s="92">
        <f t="shared" si="57"/>
        <v>22</v>
      </c>
      <c r="AA78" s="92">
        <f>VLOOKUP(A78,'5月'!B78:F173,2,FALSE)</f>
        <v>87</v>
      </c>
      <c r="AB78" s="92">
        <f>VLOOKUP(A78,'5月'!B78:F173,5,FALSE)</f>
        <v>6612</v>
      </c>
      <c r="AC78" s="92">
        <f t="shared" si="58"/>
        <v>19</v>
      </c>
      <c r="AD78" s="92">
        <f>VLOOKUP(A78,'6月'!$B$6:$F$101,2,FALSE)</f>
        <v>87</v>
      </c>
      <c r="AE78" s="92">
        <f>VLOOKUP(A78,'6月'!$B$6:$F$101,5,FALSE)</f>
        <v>7308</v>
      </c>
      <c r="AF78" s="92">
        <f t="shared" si="59"/>
        <v>21</v>
      </c>
      <c r="AG78" s="92">
        <f>VLOOKUP(A78,'7月'!$B$6:$F$101,2,FALSE)</f>
        <v>87</v>
      </c>
      <c r="AH78" s="92">
        <f>VLOOKUP(A78,'7月'!$B$6:$F$101,5,FALSE)</f>
        <v>1812</v>
      </c>
      <c r="AI78" s="92">
        <f t="shared" si="60"/>
        <v>6</v>
      </c>
      <c r="AJ78" s="92"/>
      <c r="AK78" s="92"/>
      <c r="AL78" s="114">
        <f>VLOOKUP(A78,'9月'!$B$6:$F$100,2,FALSE)</f>
        <v>69</v>
      </c>
      <c r="AM78" s="92">
        <f>VLOOKUP(A78,'9月'!$B$6:$F$100,5,FALSE)</f>
        <v>5920</v>
      </c>
      <c r="AN78" s="92">
        <f t="shared" si="61"/>
        <v>22</v>
      </c>
      <c r="AO78" s="92">
        <f>VLOOKUP(A78,'10月'!$B$6:$F$100,2,FALSE)</f>
        <v>67</v>
      </c>
      <c r="AP78" s="92">
        <f>VLOOKUP(A78,'10月'!$B$6:$F$100,5,FALSE)</f>
        <v>5695</v>
      </c>
      <c r="AQ78" s="92">
        <f t="shared" si="62"/>
        <v>17</v>
      </c>
      <c r="AR78" s="92">
        <f>VLOOKUP(A78,'11月'!$B$6:$F$100,2,FALSE)</f>
        <v>67</v>
      </c>
      <c r="AS78" s="92">
        <f>VLOOKUP(A78,'11月'!$B$6:$F$100,5,FALSE)</f>
        <v>7015</v>
      </c>
      <c r="AT78" s="92">
        <f t="shared" si="63"/>
        <v>21</v>
      </c>
      <c r="AU78" s="92">
        <f>VLOOKUP(A78,'11月提标补差'!$B$6:$F$100,2,FALSE)</f>
        <v>69</v>
      </c>
      <c r="AV78" s="92">
        <f>VLOOKUP(A78,'11月提标补差'!$B$6:$F$100,5,FALSE)</f>
        <v>1480</v>
      </c>
      <c r="AW78" s="16">
        <f>VLOOKUP(A78,'12月'!$B$6:$F$100,2,FALSE)</f>
        <v>67</v>
      </c>
      <c r="AX78" s="16">
        <f>VLOOKUP(A78,'12月'!$B$6:$F$100,5,FALSE)</f>
        <v>7635</v>
      </c>
      <c r="AY78" s="127">
        <f t="shared" si="64"/>
        <v>23</v>
      </c>
      <c r="AZ78" s="128">
        <f t="shared" si="65"/>
        <v>62893</v>
      </c>
      <c r="BA78" s="128">
        <f t="shared" si="66"/>
        <v>185</v>
      </c>
    </row>
    <row r="79" spans="1:53" s="71" customFormat="1" ht="12">
      <c r="A79" s="96" t="s">
        <v>115</v>
      </c>
      <c r="B79" s="92">
        <v>1</v>
      </c>
      <c r="C79" s="92"/>
      <c r="D79" s="92">
        <v>1</v>
      </c>
      <c r="E79" s="92">
        <v>1</v>
      </c>
      <c r="F79" s="92"/>
      <c r="G79" s="92"/>
      <c r="H79" s="92"/>
      <c r="I79" s="92"/>
      <c r="J79" s="92"/>
      <c r="K79" s="92"/>
      <c r="L79" s="99">
        <f t="shared" si="52"/>
        <v>220318</v>
      </c>
      <c r="M79" s="99">
        <f t="shared" si="53"/>
        <v>123256</v>
      </c>
      <c r="N79" s="99">
        <f t="shared" si="54"/>
        <v>97062</v>
      </c>
      <c r="O79" s="92"/>
      <c r="P79" s="92">
        <f>VLOOKUP(A79,'1月'!$B$6:$E$101,2,FALSE)</f>
        <v>309</v>
      </c>
      <c r="Q79" s="92">
        <f>VLOOKUP(A79,'1月'!$B$6:$F$101,5,FALSE)</f>
        <v>13164</v>
      </c>
      <c r="R79" s="92">
        <f t="shared" si="55"/>
        <v>11</v>
      </c>
      <c r="S79" s="92"/>
      <c r="T79" s="92"/>
      <c r="U79" s="92">
        <f>VLOOKUP(A79,'3月'!$B$6:$F$101,2,FALSE)</f>
        <v>306</v>
      </c>
      <c r="V79" s="92">
        <f>VLOOKUP(A79,'3月'!$B$6:$F$101,5,FALSE)</f>
        <v>28060</v>
      </c>
      <c r="W79" s="92">
        <f t="shared" si="56"/>
        <v>23</v>
      </c>
      <c r="X79" s="105">
        <f>VLOOKUP(A79,'4月'!$B$6:$F$101,2,FALSE)</f>
        <v>306</v>
      </c>
      <c r="Y79" s="92">
        <f>VLOOKUP(A79,'4月'!$B$6:$F$101,5,FALSE)</f>
        <v>26840</v>
      </c>
      <c r="Z79" s="92">
        <f t="shared" si="57"/>
        <v>22</v>
      </c>
      <c r="AA79" s="92">
        <f>VLOOKUP(A79,'5月'!B79:F174,2,FALSE)</f>
        <v>306</v>
      </c>
      <c r="AB79" s="92">
        <f>VLOOKUP(A79,'5月'!B79:F174,5,FALSE)</f>
        <v>23180</v>
      </c>
      <c r="AC79" s="92">
        <f t="shared" si="58"/>
        <v>19</v>
      </c>
      <c r="AD79" s="92">
        <f>VLOOKUP(A79,'6月'!$B$6:$F$101,2,FALSE)</f>
        <v>306</v>
      </c>
      <c r="AE79" s="92">
        <f>VLOOKUP(A79,'6月'!$B$6:$F$101,5,FALSE)</f>
        <v>25620</v>
      </c>
      <c r="AF79" s="92">
        <f t="shared" si="59"/>
        <v>21</v>
      </c>
      <c r="AG79" s="92">
        <f>VLOOKUP(A79,'7月'!$B$6:$F$101,2,FALSE)</f>
        <v>306</v>
      </c>
      <c r="AH79" s="92">
        <f>VLOOKUP(A79,'7月'!$B$6:$F$101,5,FALSE)</f>
        <v>6392</v>
      </c>
      <c r="AI79" s="92">
        <f t="shared" si="60"/>
        <v>6</v>
      </c>
      <c r="AJ79" s="92"/>
      <c r="AK79" s="92"/>
      <c r="AL79" s="114">
        <f>VLOOKUP(A79,'9月'!$B$6:$F$100,2,FALSE)</f>
        <v>245</v>
      </c>
      <c r="AM79" s="92">
        <f>VLOOKUP(A79,'9月'!$B$6:$F$100,5,FALSE)</f>
        <v>21472</v>
      </c>
      <c r="AN79" s="92">
        <f t="shared" si="61"/>
        <v>22</v>
      </c>
      <c r="AO79" s="92">
        <f>VLOOKUP(A79,'10月'!$B$6:$F$100,2,FALSE)</f>
        <v>245</v>
      </c>
      <c r="AP79" s="92">
        <f>VLOOKUP(A79,'10月'!$B$6:$F$100,5,FALSE)</f>
        <v>20715</v>
      </c>
      <c r="AQ79" s="92">
        <f t="shared" si="62"/>
        <v>17</v>
      </c>
      <c r="AR79" s="92">
        <f>VLOOKUP(A79,'11月'!$B$6:$F$100,2,FALSE)</f>
        <v>245</v>
      </c>
      <c r="AS79" s="92">
        <f>VLOOKUP(A79,'11月'!$B$6:$F$100,5,FALSE)</f>
        <v>26840</v>
      </c>
      <c r="AT79" s="92">
        <f t="shared" si="63"/>
        <v>22</v>
      </c>
      <c r="AU79" s="92">
        <f>VLOOKUP(A79,'11月提标补差'!$B$6:$F$100,2,FALSE)</f>
        <v>245</v>
      </c>
      <c r="AV79" s="92">
        <f>VLOOKUP(A79,'11月提标补差'!$B$6:$F$100,5,FALSE)</f>
        <v>5368</v>
      </c>
      <c r="AW79" s="16">
        <f>VLOOKUP(A79,'12月'!$B$6:$F$100,2,FALSE)</f>
        <v>245</v>
      </c>
      <c r="AX79" s="16">
        <f>VLOOKUP(A79,'12月'!$B$6:$F$100,5,FALSE)</f>
        <v>28035</v>
      </c>
      <c r="AY79" s="127">
        <f t="shared" si="64"/>
        <v>23</v>
      </c>
      <c r="AZ79" s="128">
        <f t="shared" si="65"/>
        <v>225686</v>
      </c>
      <c r="BA79" s="128">
        <f t="shared" si="66"/>
        <v>186</v>
      </c>
    </row>
    <row r="80" spans="1:53" s="72" customFormat="1" ht="12">
      <c r="A80" s="97" t="s">
        <v>116</v>
      </c>
      <c r="B80" s="94">
        <v>1</v>
      </c>
      <c r="C80" s="94"/>
      <c r="D80" s="94">
        <v>1</v>
      </c>
      <c r="E80" s="94"/>
      <c r="F80" s="94">
        <v>1</v>
      </c>
      <c r="G80" s="129" t="s">
        <v>117</v>
      </c>
      <c r="H80" s="94"/>
      <c r="I80" s="94"/>
      <c r="J80" s="94"/>
      <c r="K80" s="94"/>
      <c r="L80" s="98">
        <f t="shared" si="52"/>
        <v>2456</v>
      </c>
      <c r="M80" s="98">
        <f t="shared" si="53"/>
        <v>2456</v>
      </c>
      <c r="N80" s="98">
        <f t="shared" si="54"/>
        <v>0</v>
      </c>
      <c r="O80" s="94"/>
      <c r="P80" s="94">
        <f>VLOOKUP(A80,'1月'!$B$6:$E$101,2,FALSE)</f>
        <v>6</v>
      </c>
      <c r="Q80" s="94">
        <f>VLOOKUP(A80,'1月'!$B$6:$F$101,5,FALSE)</f>
        <v>280</v>
      </c>
      <c r="R80" s="92">
        <f t="shared" si="55"/>
        <v>12</v>
      </c>
      <c r="S80" s="94"/>
      <c r="T80" s="94"/>
      <c r="U80" s="94">
        <f>VLOOKUP(A80,'3月'!$B$6:$F$101,2,FALSE)</f>
        <v>6</v>
      </c>
      <c r="V80" s="94">
        <f>VLOOKUP(A80,'3月'!$B$6:$F$101,5,FALSE)</f>
        <v>552</v>
      </c>
      <c r="W80" s="92">
        <f t="shared" si="56"/>
        <v>23</v>
      </c>
      <c r="X80" s="94">
        <f>VLOOKUP(A80,'4月'!$B$6:$F$101,2,FALSE)</f>
        <v>6</v>
      </c>
      <c r="Y80" s="94">
        <f>VLOOKUP(A80,'4月'!$B$6:$F$101,5,FALSE)</f>
        <v>528</v>
      </c>
      <c r="Z80" s="92">
        <f t="shared" si="57"/>
        <v>22</v>
      </c>
      <c r="AA80" s="94">
        <f>VLOOKUP(A80,'5月'!B80:F175,2,FALSE)</f>
        <v>6</v>
      </c>
      <c r="AB80" s="94">
        <f>VLOOKUP(A80,'5月'!B80:F175,5,FALSE)</f>
        <v>456</v>
      </c>
      <c r="AC80" s="92">
        <f t="shared" si="58"/>
        <v>19</v>
      </c>
      <c r="AD80" s="94">
        <f>VLOOKUP(A80,'6月'!$B$6:$F$101,2,FALSE)</f>
        <v>6</v>
      </c>
      <c r="AE80" s="94">
        <f>VLOOKUP(A80,'6月'!$B$6:$F$101,5,FALSE)</f>
        <v>504</v>
      </c>
      <c r="AF80" s="92">
        <f t="shared" si="59"/>
        <v>21</v>
      </c>
      <c r="AG80" s="94">
        <f>VLOOKUP(A80,'7月'!$B$6:$F$101,2,FALSE)</f>
        <v>6</v>
      </c>
      <c r="AH80" s="94">
        <f>VLOOKUP(A80,'7月'!$B$6:$F$101,5,FALSE)</f>
        <v>136</v>
      </c>
      <c r="AI80" s="92">
        <f t="shared" si="60"/>
        <v>6</v>
      </c>
      <c r="AJ80" s="94"/>
      <c r="AK80" s="94"/>
      <c r="AL80" s="114"/>
      <c r="AM80" s="94"/>
      <c r="AN80" s="92"/>
      <c r="AO80" s="94"/>
      <c r="AP80" s="94"/>
      <c r="AQ80" s="92"/>
      <c r="AR80" s="94"/>
      <c r="AS80" s="94"/>
      <c r="AT80" s="92"/>
      <c r="AU80" s="94"/>
      <c r="AV80" s="94"/>
      <c r="AW80" s="16"/>
      <c r="AX80" s="16"/>
      <c r="AY80" s="127"/>
      <c r="AZ80" s="128">
        <f t="shared" si="65"/>
        <v>2456</v>
      </c>
      <c r="BA80" s="128">
        <f t="shared" si="66"/>
        <v>103</v>
      </c>
    </row>
    <row r="81" spans="1:53" s="72" customFormat="1" ht="12">
      <c r="A81" s="97" t="s">
        <v>118</v>
      </c>
      <c r="B81" s="94">
        <v>1</v>
      </c>
      <c r="C81" s="94"/>
      <c r="D81" s="94">
        <v>1</v>
      </c>
      <c r="E81" s="94"/>
      <c r="F81" s="94">
        <v>1</v>
      </c>
      <c r="G81" s="94"/>
      <c r="H81" s="94"/>
      <c r="I81" s="94"/>
      <c r="J81" s="94"/>
      <c r="K81" s="94"/>
      <c r="L81" s="98">
        <f t="shared" si="52"/>
        <v>24134</v>
      </c>
      <c r="M81" s="98">
        <f t="shared" si="53"/>
        <v>12704</v>
      </c>
      <c r="N81" s="98">
        <f t="shared" si="54"/>
        <v>11430</v>
      </c>
      <c r="O81" s="94"/>
      <c r="P81" s="94">
        <f>VLOOKUP(A81,'1月'!$B$6:$E$101,2,FALSE)</f>
        <v>32</v>
      </c>
      <c r="Q81" s="94">
        <f>VLOOKUP(A81,'1月'!$B$6:$F$101,5,FALSE)</f>
        <v>1476</v>
      </c>
      <c r="R81" s="92">
        <f t="shared" si="55"/>
        <v>12</v>
      </c>
      <c r="S81" s="94"/>
      <c r="T81" s="94"/>
      <c r="U81" s="94">
        <f>VLOOKUP(A81,'3月'!$B$6:$F$101,2,FALSE)</f>
        <v>31</v>
      </c>
      <c r="V81" s="94">
        <f>VLOOKUP(A81,'3月'!$B$6:$F$101,5,FALSE)</f>
        <v>2852</v>
      </c>
      <c r="W81" s="92">
        <f t="shared" si="56"/>
        <v>23</v>
      </c>
      <c r="X81" s="94">
        <f>VLOOKUP(A81,'4月'!$B$6:$F$101,2,FALSE)</f>
        <v>31</v>
      </c>
      <c r="Y81" s="94">
        <f>VLOOKUP(A81,'4月'!$B$6:$F$101,5,FALSE)</f>
        <v>2728</v>
      </c>
      <c r="Z81" s="92">
        <f t="shared" si="57"/>
        <v>22</v>
      </c>
      <c r="AA81" s="94">
        <f>VLOOKUP(A81,'5月'!B81:F176,2,FALSE)</f>
        <v>32</v>
      </c>
      <c r="AB81" s="94">
        <f>VLOOKUP(A81,'5月'!B81:F176,5,FALSE)</f>
        <v>2356</v>
      </c>
      <c r="AC81" s="92">
        <f t="shared" si="58"/>
        <v>19</v>
      </c>
      <c r="AD81" s="94">
        <f>VLOOKUP(A81,'6月'!$B$6:$F$101,2,FALSE)</f>
        <v>32</v>
      </c>
      <c r="AE81" s="94">
        <f>VLOOKUP(A81,'6月'!$B$6:$F$101,5,FALSE)</f>
        <v>2604</v>
      </c>
      <c r="AF81" s="92">
        <f t="shared" si="59"/>
        <v>21</v>
      </c>
      <c r="AG81" s="94">
        <f>VLOOKUP(A81,'7月'!$B$6:$F$101,2,FALSE)</f>
        <v>32</v>
      </c>
      <c r="AH81" s="94">
        <f>VLOOKUP(A81,'7月'!$B$6:$F$101,5,FALSE)</f>
        <v>688</v>
      </c>
      <c r="AI81" s="92">
        <f t="shared" si="60"/>
        <v>6</v>
      </c>
      <c r="AJ81" s="94"/>
      <c r="AK81" s="94"/>
      <c r="AL81" s="114">
        <f>VLOOKUP(A81,'9月'!$B$6:$F$100,2,FALSE)</f>
        <v>30</v>
      </c>
      <c r="AM81" s="94">
        <f>VLOOKUP(A81,'9月'!$B$6:$F$100,5,FALSE)</f>
        <v>2640</v>
      </c>
      <c r="AN81" s="92">
        <f t="shared" si="61"/>
        <v>22</v>
      </c>
      <c r="AO81" s="94">
        <f>VLOOKUP(A81,'10月'!$B$6:$F$100,2,FALSE)</f>
        <v>30</v>
      </c>
      <c r="AP81" s="94">
        <f>VLOOKUP(A81,'10月'!$B$6:$F$100,5,FALSE)</f>
        <v>2040</v>
      </c>
      <c r="AQ81" s="92">
        <f t="shared" si="62"/>
        <v>14</v>
      </c>
      <c r="AR81" s="94">
        <f>VLOOKUP(A81,'11月'!$B$6:$F$100,2,FALSE)</f>
        <v>30</v>
      </c>
      <c r="AS81" s="94">
        <f>VLOOKUP(A81,'11月'!$B$6:$F$100,5,FALSE)</f>
        <v>3300</v>
      </c>
      <c r="AT81" s="92">
        <f t="shared" si="63"/>
        <v>22</v>
      </c>
      <c r="AU81" s="94">
        <f>VLOOKUP(A81,'11月提标补差'!$B$6:$F$100,2,FALSE)</f>
        <v>30</v>
      </c>
      <c r="AV81" s="94">
        <f>VLOOKUP(A81,'11月提标补差'!$B$6:$F$100,5,FALSE)</f>
        <v>1170</v>
      </c>
      <c r="AW81" s="16">
        <f>VLOOKUP(A81,'12月'!$B$6:$F$100,2,FALSE)</f>
        <v>30</v>
      </c>
      <c r="AX81" s="16">
        <f>VLOOKUP(A81,'12月'!$B$6:$F$100,5,FALSE)</f>
        <v>3450</v>
      </c>
      <c r="AY81" s="127">
        <f t="shared" si="64"/>
        <v>23</v>
      </c>
      <c r="AZ81" s="128">
        <f t="shared" si="65"/>
        <v>25304</v>
      </c>
      <c r="BA81" s="128">
        <f t="shared" si="66"/>
        <v>184</v>
      </c>
    </row>
    <row r="82" spans="1:53" s="70" customFormat="1" ht="12">
      <c r="A82" s="88" t="s">
        <v>119</v>
      </c>
      <c r="B82" s="89"/>
      <c r="C82" s="89"/>
      <c r="D82" s="89"/>
      <c r="E82" s="89"/>
      <c r="F82" s="89"/>
      <c r="G82" s="89"/>
      <c r="H82" s="90"/>
      <c r="I82" s="90"/>
      <c r="J82" s="90"/>
      <c r="K82" s="90"/>
      <c r="L82" s="90">
        <f aca="true" t="shared" si="67" ref="L82:Q82">SUM(L83:L87)</f>
        <v>2122296</v>
      </c>
      <c r="M82" s="90">
        <f t="shared" si="67"/>
        <v>1087856</v>
      </c>
      <c r="N82" s="90">
        <f t="shared" si="67"/>
        <v>1034440</v>
      </c>
      <c r="O82" s="90">
        <f t="shared" si="67"/>
        <v>0</v>
      </c>
      <c r="P82" s="90">
        <f t="shared" si="67"/>
        <v>2775</v>
      </c>
      <c r="Q82" s="90">
        <f t="shared" si="67"/>
        <v>123496</v>
      </c>
      <c r="R82" s="92"/>
      <c r="S82" s="90">
        <f>SUM(S83:S87)</f>
        <v>0</v>
      </c>
      <c r="T82" s="90">
        <f>SUM(T83:T87)</f>
        <v>0</v>
      </c>
      <c r="U82" s="90">
        <f>SUM(U83:U87)</f>
        <v>2774</v>
      </c>
      <c r="V82" s="90">
        <f>SUM(V83:V87)</f>
        <v>251108</v>
      </c>
      <c r="W82" s="92"/>
      <c r="X82" s="89">
        <f>SUM(X83:X87)</f>
        <v>2772</v>
      </c>
      <c r="Y82" s="90">
        <f>SUM(Y83:Y87)</f>
        <v>237280</v>
      </c>
      <c r="Z82" s="92"/>
      <c r="AA82" s="90">
        <f>SUM(AA83:AA87)</f>
        <v>2772</v>
      </c>
      <c r="AB82" s="90">
        <f>SUM(AB83:AB87)</f>
        <v>212280</v>
      </c>
      <c r="AC82" s="92"/>
      <c r="AD82" s="90">
        <f>SUM(AD83:AD87)</f>
        <v>2773</v>
      </c>
      <c r="AE82" s="90">
        <f>SUM(AE83:AE87)</f>
        <v>216712</v>
      </c>
      <c r="AF82" s="92"/>
      <c r="AG82" s="90">
        <f>SUM(AG83:AG87)</f>
        <v>2445</v>
      </c>
      <c r="AH82" s="90">
        <f>SUM(AH83:AH87)</f>
        <v>46980</v>
      </c>
      <c r="AI82" s="92"/>
      <c r="AJ82" s="90">
        <f aca="true" t="shared" si="68" ref="AJ82:AS82">SUM(AJ83:AJ87)</f>
        <v>0</v>
      </c>
      <c r="AK82" s="90">
        <f t="shared" si="68"/>
        <v>0</v>
      </c>
      <c r="AL82" s="116">
        <f t="shared" si="68"/>
        <v>2640</v>
      </c>
      <c r="AM82" s="90">
        <f t="shared" si="68"/>
        <v>225500</v>
      </c>
      <c r="AN82" s="92"/>
      <c r="AO82" s="90">
        <f>SUM(AO83:AO87)</f>
        <v>2641</v>
      </c>
      <c r="AP82" s="90">
        <f>SUM(AP83:AP87)</f>
        <v>221720</v>
      </c>
      <c r="AQ82" s="92"/>
      <c r="AR82" s="90">
        <f>SUM(AR83:AR87)</f>
        <v>2640</v>
      </c>
      <c r="AS82" s="90">
        <f>SUM(AS83:AS87)</f>
        <v>287695</v>
      </c>
      <c r="AT82" s="92"/>
      <c r="AU82" s="90">
        <f>SUM(AU83:AU87)</f>
        <v>2640</v>
      </c>
      <c r="AV82" s="90">
        <f>SUM(AV83:AV87)</f>
        <v>56375</v>
      </c>
      <c r="AW82" s="90">
        <f>SUM(AW83:AW87)</f>
        <v>2638</v>
      </c>
      <c r="AX82" s="90">
        <f>SUM(AX83:AX87)</f>
        <v>299525</v>
      </c>
      <c r="AY82" s="127"/>
      <c r="AZ82" s="128">
        <f>SUM(AZ83:AZ87)</f>
        <v>2178671</v>
      </c>
      <c r="BA82" s="128"/>
    </row>
    <row r="83" spans="1:53" s="71" customFormat="1" ht="12">
      <c r="A83" s="96" t="s">
        <v>120</v>
      </c>
      <c r="B83" s="92">
        <v>1</v>
      </c>
      <c r="C83" s="92"/>
      <c r="D83" s="92">
        <v>1</v>
      </c>
      <c r="E83" s="92">
        <v>1</v>
      </c>
      <c r="F83" s="92"/>
      <c r="G83" s="92"/>
      <c r="H83" s="92"/>
      <c r="I83" s="92"/>
      <c r="J83" s="92"/>
      <c r="K83" s="92"/>
      <c r="L83" s="99">
        <f>M83+N83</f>
        <v>675914</v>
      </c>
      <c r="M83" s="99">
        <f>Q83+T83+V83+Y83+AB83+AE83+AH83</f>
        <v>382912</v>
      </c>
      <c r="N83" s="99">
        <f>AK83+AM83+AP83+AS84+AX83</f>
        <v>293002</v>
      </c>
      <c r="O83" s="92"/>
      <c r="P83" s="92">
        <f>VLOOKUP(A83,'1月'!$B$6:$E$101,2,FALSE)</f>
        <v>999</v>
      </c>
      <c r="Q83" s="92">
        <f>VLOOKUP(A83,'1月'!$B$6:$F$101,5,FALSE)</f>
        <v>47232</v>
      </c>
      <c r="R83" s="92">
        <f t="shared" si="55"/>
        <v>12</v>
      </c>
      <c r="S83" s="92"/>
      <c r="T83" s="92"/>
      <c r="U83" s="92">
        <f>VLOOKUP(A83,'3月'!$B$6:$F$101,2,FALSE)</f>
        <v>1001</v>
      </c>
      <c r="V83" s="92">
        <f>VLOOKUP(A83,'3月'!$B$6:$F$101,5,FALSE)</f>
        <v>89660</v>
      </c>
      <c r="W83" s="92">
        <f t="shared" si="56"/>
        <v>23</v>
      </c>
      <c r="X83" s="105">
        <f>VLOOKUP(A83,'4月'!$B$6:$F$101,2,FALSE)</f>
        <v>1000</v>
      </c>
      <c r="Y83" s="92">
        <f>VLOOKUP(A83,'4月'!$B$6:$F$101,5,FALSE)</f>
        <v>82336</v>
      </c>
      <c r="Z83" s="92">
        <f t="shared" si="57"/>
        <v>21</v>
      </c>
      <c r="AA83" s="92">
        <f>VLOOKUP(A83,'5月'!B83:F178,2,FALSE)</f>
        <v>1000</v>
      </c>
      <c r="AB83" s="92">
        <f>VLOOKUP(A83,'5月'!B83:F178,5,FALSE)</f>
        <v>78420</v>
      </c>
      <c r="AC83" s="92">
        <f t="shared" si="58"/>
        <v>20</v>
      </c>
      <c r="AD83" s="92">
        <f>VLOOKUP(A83,'6月'!$B$6:$F$101,2,FALSE)</f>
        <v>1000</v>
      </c>
      <c r="AE83" s="92">
        <f>VLOOKUP(A83,'6月'!$B$6:$F$101,5,FALSE)</f>
        <v>69404</v>
      </c>
      <c r="AF83" s="92">
        <f t="shared" si="59"/>
        <v>18</v>
      </c>
      <c r="AG83" s="92">
        <f>VLOOKUP(A83,'7月'!$B$6:$F$101,2,FALSE)</f>
        <v>672</v>
      </c>
      <c r="AH83" s="92">
        <f>VLOOKUP(A83,'7月'!$B$6:$F$101,5,FALSE)</f>
        <v>15860</v>
      </c>
      <c r="AI83" s="92">
        <f t="shared" si="60"/>
        <v>6</v>
      </c>
      <c r="AJ83" s="92"/>
      <c r="AK83" s="92"/>
      <c r="AL83" s="114">
        <f>VLOOKUP(A83,'9月'!$B$6:$F$100,2,FALSE)</f>
        <v>1010</v>
      </c>
      <c r="AM83" s="92">
        <f>VLOOKUP(A83,'9月'!$B$6:$F$100,5,FALSE)</f>
        <v>83292</v>
      </c>
      <c r="AN83" s="92">
        <f t="shared" si="61"/>
        <v>21</v>
      </c>
      <c r="AO83" s="92">
        <f>VLOOKUP(A83,'10月'!$B$6:$F$100,2,FALSE)</f>
        <v>1010</v>
      </c>
      <c r="AP83" s="92">
        <f>VLOOKUP(A83,'10月'!$B$6:$F$100,5,FALSE)</f>
        <v>84280</v>
      </c>
      <c r="AQ83" s="92">
        <f t="shared" si="62"/>
        <v>17</v>
      </c>
      <c r="AR83" s="92">
        <f>VLOOKUP(A83,'11月'!$B$6:$F$100,2,FALSE)</f>
        <v>1010</v>
      </c>
      <c r="AS83" s="92">
        <f>VLOOKUP(A83,'11月'!$B$6:$F$100,5,FALSE)</f>
        <v>109180</v>
      </c>
      <c r="AT83" s="92">
        <f t="shared" si="63"/>
        <v>22</v>
      </c>
      <c r="AU83" s="92">
        <f>VLOOKUP(A83,'11月提标补差'!$B$6:$F$100,2,FALSE)</f>
        <v>1010</v>
      </c>
      <c r="AV83" s="92">
        <f>VLOOKUP(A83,'11月提标补差'!$B$6:$F$100,5,FALSE)</f>
        <v>20823</v>
      </c>
      <c r="AW83" s="16">
        <f>VLOOKUP(A83,'12月'!$B$6:$F$100,2,FALSE)</f>
        <v>1009</v>
      </c>
      <c r="AX83" s="16">
        <f>VLOOKUP(A83,'12月'!$B$6:$F$100,5,FALSE)</f>
        <v>113990</v>
      </c>
      <c r="AY83" s="127">
        <f t="shared" si="64"/>
        <v>23</v>
      </c>
      <c r="AZ83" s="128">
        <f t="shared" si="65"/>
        <v>794477</v>
      </c>
      <c r="BA83" s="128">
        <f t="shared" si="66"/>
        <v>183</v>
      </c>
    </row>
    <row r="84" spans="1:53" s="71" customFormat="1" ht="12">
      <c r="A84" s="96" t="s">
        <v>121</v>
      </c>
      <c r="B84" s="92">
        <v>1</v>
      </c>
      <c r="C84" s="92">
        <v>1</v>
      </c>
      <c r="D84" s="92"/>
      <c r="E84" s="92">
        <v>1</v>
      </c>
      <c r="F84" s="92"/>
      <c r="G84" s="92"/>
      <c r="H84" s="92"/>
      <c r="I84" s="92"/>
      <c r="J84" s="92"/>
      <c r="K84" s="92"/>
      <c r="L84" s="99">
        <f>M84+N84</f>
        <v>94980</v>
      </c>
      <c r="M84" s="99">
        <f>Q84+T84+V84+Y84+AB84+AE84+AH84</f>
        <v>55196</v>
      </c>
      <c r="N84" s="99">
        <f>AK84+AM84+AP84+AS85+AX84</f>
        <v>39784</v>
      </c>
      <c r="O84" s="92"/>
      <c r="P84" s="92">
        <f>VLOOKUP(A84,'1月'!$B$6:$E$101,2,FALSE)</f>
        <v>141</v>
      </c>
      <c r="Q84" s="92">
        <f>VLOOKUP(A84,'1月'!$B$6:$F$101,5,FALSE)</f>
        <v>6056</v>
      </c>
      <c r="R84" s="92">
        <f t="shared" si="55"/>
        <v>11</v>
      </c>
      <c r="S84" s="92"/>
      <c r="T84" s="92"/>
      <c r="U84" s="92">
        <f>VLOOKUP(A84,'3月'!$B$6:$F$101,2,FALSE)</f>
        <v>139</v>
      </c>
      <c r="V84" s="92">
        <f>VLOOKUP(A84,'3月'!$B$6:$F$101,5,FALSE)</f>
        <v>12604</v>
      </c>
      <c r="W84" s="92">
        <f t="shared" si="56"/>
        <v>23</v>
      </c>
      <c r="X84" s="105">
        <f>VLOOKUP(A84,'4月'!$B$6:$F$101,2,FALSE)</f>
        <v>138</v>
      </c>
      <c r="Y84" s="92">
        <f>VLOOKUP(A84,'4月'!$B$6:$F$101,5,FALSE)</f>
        <v>12144</v>
      </c>
      <c r="Z84" s="92">
        <f t="shared" si="57"/>
        <v>22</v>
      </c>
      <c r="AA84" s="92">
        <f>VLOOKUP(A84,'5月'!B84:F179,2,FALSE)</f>
        <v>138</v>
      </c>
      <c r="AB84" s="92">
        <f>VLOOKUP(A84,'5月'!B84:F179,5,FALSE)</f>
        <v>10488</v>
      </c>
      <c r="AC84" s="92">
        <f t="shared" si="58"/>
        <v>19</v>
      </c>
      <c r="AD84" s="92">
        <f>VLOOKUP(A84,'6月'!$B$6:$F$101,2,FALSE)</f>
        <v>138</v>
      </c>
      <c r="AE84" s="92">
        <f>VLOOKUP(A84,'6月'!$B$6:$F$101,5,FALSE)</f>
        <v>11592</v>
      </c>
      <c r="AF84" s="92">
        <f t="shared" si="59"/>
        <v>21</v>
      </c>
      <c r="AG84" s="92">
        <f>VLOOKUP(A84,'7月'!$B$6:$F$101,2,FALSE)</f>
        <v>138</v>
      </c>
      <c r="AH84" s="92">
        <f>VLOOKUP(A84,'7月'!$B$6:$F$101,5,FALSE)</f>
        <v>2312</v>
      </c>
      <c r="AI84" s="92">
        <f t="shared" si="60"/>
        <v>5</v>
      </c>
      <c r="AJ84" s="92"/>
      <c r="AK84" s="92"/>
      <c r="AL84" s="114">
        <f>VLOOKUP(A84,'9月'!$B$6:$F$100,2,FALSE)</f>
        <v>103</v>
      </c>
      <c r="AM84" s="92">
        <f>VLOOKUP(A84,'9月'!$B$6:$F$100,5,FALSE)</f>
        <v>9064</v>
      </c>
      <c r="AN84" s="92">
        <f t="shared" si="61"/>
        <v>22</v>
      </c>
      <c r="AO84" s="92">
        <f>VLOOKUP(A84,'10月'!$B$6:$F$100,2,FALSE)</f>
        <v>104</v>
      </c>
      <c r="AP84" s="92">
        <f>VLOOKUP(A84,'10月'!$B$6:$F$100,5,FALSE)</f>
        <v>8830</v>
      </c>
      <c r="AQ84" s="92">
        <f t="shared" si="62"/>
        <v>17</v>
      </c>
      <c r="AR84" s="92">
        <f>VLOOKUP(A84,'11月'!$B$6:$F$100,2,FALSE)</f>
        <v>104</v>
      </c>
      <c r="AS84" s="92">
        <f>VLOOKUP(A84,'11月'!$B$6:$F$100,5,FALSE)</f>
        <v>11440</v>
      </c>
      <c r="AT84" s="92">
        <f t="shared" si="63"/>
        <v>22</v>
      </c>
      <c r="AU84" s="92">
        <f>VLOOKUP(A84,'11月提标补差'!$B$6:$F$100,2,FALSE)</f>
        <v>103</v>
      </c>
      <c r="AV84" s="92">
        <f>VLOOKUP(A84,'11月提标补差'!$B$6:$F$100,5,FALSE)</f>
        <v>2266</v>
      </c>
      <c r="AW84" s="16">
        <f>VLOOKUP(A84,'12月'!$B$6:$F$100,2,FALSE)</f>
        <v>104</v>
      </c>
      <c r="AX84" s="16">
        <f>VLOOKUP(A84,'12月'!$B$6:$F$100,5,FALSE)</f>
        <v>11440</v>
      </c>
      <c r="AY84" s="127">
        <f t="shared" si="64"/>
        <v>22</v>
      </c>
      <c r="AZ84" s="128">
        <f t="shared" si="65"/>
        <v>98236</v>
      </c>
      <c r="BA84" s="128">
        <f t="shared" si="66"/>
        <v>184</v>
      </c>
    </row>
    <row r="85" spans="1:53" s="71" customFormat="1" ht="12">
      <c r="A85" s="96" t="s">
        <v>122</v>
      </c>
      <c r="B85" s="92">
        <v>1</v>
      </c>
      <c r="C85" s="92"/>
      <c r="D85" s="92">
        <v>1</v>
      </c>
      <c r="E85" s="92">
        <v>1</v>
      </c>
      <c r="F85" s="92"/>
      <c r="G85" s="92"/>
      <c r="H85" s="92"/>
      <c r="I85" s="92"/>
      <c r="J85" s="92"/>
      <c r="K85" s="92"/>
      <c r="L85" s="99">
        <f>M85+N85</f>
        <v>83860</v>
      </c>
      <c r="M85" s="99">
        <f>Q85+T85+V85+Y85+AB85+AE85+AH85</f>
        <v>49932</v>
      </c>
      <c r="N85" s="99">
        <f>AK85+AM85+AP85+AS86+AX85</f>
        <v>33928</v>
      </c>
      <c r="O85" s="92"/>
      <c r="P85" s="92">
        <f>VLOOKUP(A85,'1月'!$B$6:$E$101,2,FALSE)</f>
        <v>123</v>
      </c>
      <c r="Q85" s="92">
        <f>VLOOKUP(A85,'1月'!$B$6:$F$101,5,FALSE)</f>
        <v>5824</v>
      </c>
      <c r="R85" s="92">
        <f t="shared" si="55"/>
        <v>12</v>
      </c>
      <c r="S85" s="92"/>
      <c r="T85" s="92"/>
      <c r="U85" s="92">
        <f>VLOOKUP(A85,'3月'!$B$6:$F$101,2,FALSE)</f>
        <v>122</v>
      </c>
      <c r="V85" s="92">
        <f>VLOOKUP(A85,'3月'!$B$6:$F$101,5,FALSE)</f>
        <v>11224</v>
      </c>
      <c r="W85" s="92">
        <f t="shared" si="56"/>
        <v>23</v>
      </c>
      <c r="X85" s="105">
        <f>VLOOKUP(A85,'4月'!$B$6:$F$101,2,FALSE)</f>
        <v>122</v>
      </c>
      <c r="Y85" s="92">
        <f>VLOOKUP(A85,'4月'!$B$6:$F$101,5,FALSE)</f>
        <v>10736</v>
      </c>
      <c r="Z85" s="92">
        <f t="shared" si="57"/>
        <v>22</v>
      </c>
      <c r="AA85" s="92">
        <f>VLOOKUP(A85,'5月'!B85:F180,2,FALSE)</f>
        <v>122</v>
      </c>
      <c r="AB85" s="92">
        <f>VLOOKUP(A85,'5月'!B85:F180,5,FALSE)</f>
        <v>9268</v>
      </c>
      <c r="AC85" s="92">
        <f t="shared" si="58"/>
        <v>19</v>
      </c>
      <c r="AD85" s="92">
        <f>VLOOKUP(A85,'6月'!$B$6:$F$101,2,FALSE)</f>
        <v>122</v>
      </c>
      <c r="AE85" s="92">
        <f>VLOOKUP(A85,'6月'!$B$6:$F$101,5,FALSE)</f>
        <v>10248</v>
      </c>
      <c r="AF85" s="92">
        <f t="shared" si="59"/>
        <v>21</v>
      </c>
      <c r="AG85" s="92">
        <f>VLOOKUP(A85,'7月'!$B$6:$F$101,2,FALSE)</f>
        <v>122</v>
      </c>
      <c r="AH85" s="92">
        <f>VLOOKUP(A85,'7月'!$B$6:$F$101,5,FALSE)</f>
        <v>2632</v>
      </c>
      <c r="AI85" s="92">
        <f t="shared" si="60"/>
        <v>6</v>
      </c>
      <c r="AJ85" s="92"/>
      <c r="AK85" s="92"/>
      <c r="AL85" s="114">
        <f>VLOOKUP(A85,'9月'!$B$6:$F$100,2,FALSE)</f>
        <v>95</v>
      </c>
      <c r="AM85" s="92">
        <f>VLOOKUP(A85,'9月'!$B$6:$F$100,5,FALSE)</f>
        <v>8328</v>
      </c>
      <c r="AN85" s="92">
        <f t="shared" si="61"/>
        <v>22</v>
      </c>
      <c r="AO85" s="92">
        <f>VLOOKUP(A85,'10月'!$B$6:$F$100,2,FALSE)</f>
        <v>95</v>
      </c>
      <c r="AP85" s="92">
        <f>VLOOKUP(A85,'10月'!$B$6:$F$100,5,FALSE)</f>
        <v>8075</v>
      </c>
      <c r="AQ85" s="92">
        <f t="shared" si="62"/>
        <v>17</v>
      </c>
      <c r="AR85" s="92">
        <f>VLOOKUP(A85,'11月'!$B$6:$F$100,2,FALSE)</f>
        <v>95</v>
      </c>
      <c r="AS85" s="92">
        <f>VLOOKUP(A85,'11月'!$B$6:$F$100,5,FALSE)</f>
        <v>10450</v>
      </c>
      <c r="AT85" s="92">
        <f t="shared" si="63"/>
        <v>22</v>
      </c>
      <c r="AU85" s="92">
        <f>VLOOKUP(A85,'11月提标补差'!$B$6:$F$100,2,FALSE)</f>
        <v>95</v>
      </c>
      <c r="AV85" s="92">
        <f>VLOOKUP(A85,'11月提标补差'!$B$6:$F$100,5,FALSE)</f>
        <v>2082</v>
      </c>
      <c r="AW85" s="16">
        <f>VLOOKUP(A85,'12月'!$B$6:$F$100,2,FALSE)</f>
        <v>95</v>
      </c>
      <c r="AX85" s="16">
        <f>VLOOKUP(A85,'12月'!$B$6:$F$100,5,FALSE)</f>
        <v>10925</v>
      </c>
      <c r="AY85" s="127">
        <f t="shared" si="64"/>
        <v>23</v>
      </c>
      <c r="AZ85" s="128">
        <f t="shared" si="65"/>
        <v>89792</v>
      </c>
      <c r="BA85" s="128">
        <f t="shared" si="66"/>
        <v>187</v>
      </c>
    </row>
    <row r="86" spans="1:53" s="71" customFormat="1" ht="12">
      <c r="A86" s="96" t="s">
        <v>123</v>
      </c>
      <c r="B86" s="92">
        <v>1</v>
      </c>
      <c r="C86" s="92"/>
      <c r="D86" s="92">
        <v>1</v>
      </c>
      <c r="E86" s="92">
        <v>1</v>
      </c>
      <c r="F86" s="92"/>
      <c r="G86" s="92"/>
      <c r="H86" s="92"/>
      <c r="I86" s="92"/>
      <c r="J86" s="92"/>
      <c r="K86" s="92"/>
      <c r="L86" s="99">
        <f>M86+N86</f>
        <v>151716</v>
      </c>
      <c r="M86" s="99">
        <f>Q86+T86+V86+Y86+AB86+AE86+AH86</f>
        <v>25256</v>
      </c>
      <c r="N86" s="99">
        <f>AK86+AM86+AP86+AS83+AX86</f>
        <v>126460</v>
      </c>
      <c r="O86" s="92"/>
      <c r="P86" s="92">
        <f>VLOOKUP(A86,'1月'!$B$6:$E$101,2,FALSE)</f>
        <v>64</v>
      </c>
      <c r="Q86" s="92">
        <f>VLOOKUP(A86,'1月'!$B$6:$F$101,5,FALSE)</f>
        <v>2816</v>
      </c>
      <c r="R86" s="92">
        <f t="shared" si="55"/>
        <v>11</v>
      </c>
      <c r="S86" s="92"/>
      <c r="T86" s="92"/>
      <c r="U86" s="92">
        <f>VLOOKUP(A86,'3月'!$B$6:$F$101,2,FALSE)</f>
        <v>63</v>
      </c>
      <c r="V86" s="92">
        <f>VLOOKUP(A86,'3月'!$B$6:$F$101,5,FALSE)</f>
        <v>5736</v>
      </c>
      <c r="W86" s="92">
        <f t="shared" si="56"/>
        <v>23</v>
      </c>
      <c r="X86" s="105">
        <f>VLOOKUP(A86,'4月'!$B$6:$F$101,2,FALSE)</f>
        <v>63</v>
      </c>
      <c r="Y86" s="92">
        <f>VLOOKUP(A86,'4月'!$B$6:$F$101,5,FALSE)</f>
        <v>5544</v>
      </c>
      <c r="Z86" s="92">
        <f t="shared" si="57"/>
        <v>22</v>
      </c>
      <c r="AA86" s="92">
        <f>VLOOKUP(A86,'5月'!B86:F181,2,FALSE)</f>
        <v>63</v>
      </c>
      <c r="AB86" s="92">
        <f>VLOOKUP(A86,'5月'!B86:F181,5,FALSE)</f>
        <v>4788</v>
      </c>
      <c r="AC86" s="92">
        <f t="shared" si="58"/>
        <v>19</v>
      </c>
      <c r="AD86" s="92">
        <f>VLOOKUP(A86,'6月'!$B$6:$F$101,2,FALSE)</f>
        <v>63</v>
      </c>
      <c r="AE86" s="92">
        <f>VLOOKUP(A86,'6月'!$B$6:$F$101,5,FALSE)</f>
        <v>5040</v>
      </c>
      <c r="AF86" s="92">
        <f t="shared" si="59"/>
        <v>20</v>
      </c>
      <c r="AG86" s="92">
        <f>VLOOKUP(A86,'7月'!$B$6:$F$101,2,FALSE)</f>
        <v>63</v>
      </c>
      <c r="AH86" s="92">
        <f>VLOOKUP(A86,'7月'!$B$6:$F$101,5,FALSE)</f>
        <v>1332</v>
      </c>
      <c r="AI86" s="92">
        <f t="shared" si="60"/>
        <v>6</v>
      </c>
      <c r="AJ86" s="92"/>
      <c r="AK86" s="92"/>
      <c r="AL86" s="114">
        <f>VLOOKUP(A86,'9月'!$B$6:$F$100,2,FALSE)</f>
        <v>60</v>
      </c>
      <c r="AM86" s="92">
        <f>VLOOKUP(A86,'9月'!$B$6:$F$100,5,FALSE)</f>
        <v>5280</v>
      </c>
      <c r="AN86" s="92">
        <f t="shared" si="61"/>
        <v>22</v>
      </c>
      <c r="AO86" s="92">
        <f>VLOOKUP(A86,'10月'!$B$6:$F$100,2,FALSE)</f>
        <v>60</v>
      </c>
      <c r="AP86" s="92">
        <f>VLOOKUP(A86,'10月'!$B$6:$F$100,5,FALSE)</f>
        <v>5100</v>
      </c>
      <c r="AQ86" s="92">
        <f t="shared" si="62"/>
        <v>17</v>
      </c>
      <c r="AR86" s="92">
        <f>VLOOKUP(A86,'11月'!$B$6:$F$100,2,FALSE)</f>
        <v>60</v>
      </c>
      <c r="AS86" s="92">
        <f>VLOOKUP(A86,'11月'!$B$6:$F$100,5,FALSE)</f>
        <v>6600</v>
      </c>
      <c r="AT86" s="92">
        <f t="shared" si="63"/>
        <v>22</v>
      </c>
      <c r="AU86" s="92">
        <f>VLOOKUP(A86,'11月提标补差'!$B$6:$F$100,2,FALSE)</f>
        <v>60</v>
      </c>
      <c r="AV86" s="92">
        <f>VLOOKUP(A86,'11月提标补差'!$B$6:$F$100,5,FALSE)</f>
        <v>1320</v>
      </c>
      <c r="AW86" s="16">
        <f>VLOOKUP(A86,'12月'!$B$6:$F$100,2,FALSE)</f>
        <v>60</v>
      </c>
      <c r="AX86" s="16">
        <f>VLOOKUP(A86,'12月'!$B$6:$F$100,5,FALSE)</f>
        <v>6900</v>
      </c>
      <c r="AY86" s="127">
        <f t="shared" si="64"/>
        <v>23</v>
      </c>
      <c r="AZ86" s="128">
        <f t="shared" si="65"/>
        <v>50456</v>
      </c>
      <c r="BA86" s="128">
        <f t="shared" si="66"/>
        <v>185</v>
      </c>
    </row>
    <row r="87" spans="1:53" s="71" customFormat="1" ht="13.5" customHeight="1">
      <c r="A87" s="96" t="s">
        <v>124</v>
      </c>
      <c r="B87" s="92">
        <v>1</v>
      </c>
      <c r="C87" s="92"/>
      <c r="D87" s="92">
        <v>1</v>
      </c>
      <c r="E87" s="92">
        <v>1</v>
      </c>
      <c r="F87" s="92"/>
      <c r="G87" s="86"/>
      <c r="H87" s="92"/>
      <c r="I87" s="92"/>
      <c r="J87" s="92"/>
      <c r="K87" s="92"/>
      <c r="L87" s="99">
        <f>M87+N87</f>
        <v>1115826</v>
      </c>
      <c r="M87" s="99">
        <f>Q87+T87+V87+Y87+AB87+AE87+AH87</f>
        <v>574560</v>
      </c>
      <c r="N87" s="99">
        <f>AK87+AM87+AP87+AS87+AX87</f>
        <v>541266</v>
      </c>
      <c r="O87" s="92"/>
      <c r="P87" s="92">
        <f>VLOOKUP(A87,'1月'!$B$6:$E$101,2,FALSE)</f>
        <v>1448</v>
      </c>
      <c r="Q87" s="92">
        <f>VLOOKUP(A87,'1月'!$B$6:$F$101,5,FALSE)</f>
        <v>61568</v>
      </c>
      <c r="R87" s="92">
        <f t="shared" si="55"/>
        <v>11</v>
      </c>
      <c r="S87" s="92"/>
      <c r="T87" s="92"/>
      <c r="U87" s="92">
        <f>VLOOKUP(A87,'3月'!$B$6:$F$101,2,FALSE)</f>
        <v>1449</v>
      </c>
      <c r="V87" s="92">
        <f>VLOOKUP(A87,'3月'!$B$6:$F$101,5,FALSE)</f>
        <v>131884</v>
      </c>
      <c r="W87" s="92">
        <f t="shared" si="56"/>
        <v>23</v>
      </c>
      <c r="X87" s="105">
        <f>VLOOKUP(A87,'4月'!$B$6:$F$101,2,FALSE)</f>
        <v>1449</v>
      </c>
      <c r="Y87" s="92">
        <f>VLOOKUP(A87,'4月'!$B$6:$F$101,5,FALSE)</f>
        <v>126520</v>
      </c>
      <c r="Z87" s="92">
        <f t="shared" si="57"/>
        <v>22</v>
      </c>
      <c r="AA87" s="92">
        <f>VLOOKUP(A87,'5月'!B87:F182,2,FALSE)</f>
        <v>1449</v>
      </c>
      <c r="AB87" s="92">
        <f>VLOOKUP(A87,'5月'!B87:F182,5,FALSE)</f>
        <v>109316</v>
      </c>
      <c r="AC87" s="92">
        <f t="shared" si="58"/>
        <v>19</v>
      </c>
      <c r="AD87" s="92">
        <f>VLOOKUP(A87,'6月'!$B$6:$F$101,2,FALSE)</f>
        <v>1450</v>
      </c>
      <c r="AE87" s="92">
        <f>VLOOKUP(A87,'6月'!$B$6:$F$101,5,FALSE)</f>
        <v>120428</v>
      </c>
      <c r="AF87" s="92">
        <f t="shared" si="59"/>
        <v>21</v>
      </c>
      <c r="AG87" s="92">
        <f>VLOOKUP(A87,'7月'!$B$6:$F$101,2,FALSE)</f>
        <v>1450</v>
      </c>
      <c r="AH87" s="92">
        <f>VLOOKUP(A87,'7月'!$B$6:$F$101,5,FALSE)</f>
        <v>24844</v>
      </c>
      <c r="AI87" s="92">
        <f t="shared" si="60"/>
        <v>5</v>
      </c>
      <c r="AJ87" s="92"/>
      <c r="AK87" s="92"/>
      <c r="AL87" s="114">
        <f>VLOOKUP(A87,'9月'!$B$6:$F$100,2,FALSE)</f>
        <v>1372</v>
      </c>
      <c r="AM87" s="92">
        <f>VLOOKUP(A87,'9月'!$B$6:$F$100,5,FALSE)</f>
        <v>119536</v>
      </c>
      <c r="AN87" s="92">
        <f t="shared" si="61"/>
        <v>22</v>
      </c>
      <c r="AO87" s="92">
        <f>VLOOKUP(A87,'10月'!$B$6:$F$100,2,FALSE)</f>
        <v>1372</v>
      </c>
      <c r="AP87" s="92">
        <f>VLOOKUP(A87,'10月'!$B$6:$F$100,5,FALSE)</f>
        <v>115435</v>
      </c>
      <c r="AQ87" s="92">
        <f t="shared" si="62"/>
        <v>17</v>
      </c>
      <c r="AR87" s="92">
        <f>VLOOKUP(A87,'11月'!$B$6:$F$100,2,FALSE)</f>
        <v>1371</v>
      </c>
      <c r="AS87" s="92">
        <f>VLOOKUP(A87,'11月'!$B$6:$F$100,5,FALSE)</f>
        <v>150025</v>
      </c>
      <c r="AT87" s="92">
        <f t="shared" si="63"/>
        <v>22</v>
      </c>
      <c r="AU87" s="92">
        <f>VLOOKUP(A87,'11月提标补差'!$B$6:$F$100,2,FALSE)</f>
        <v>1372</v>
      </c>
      <c r="AV87" s="92">
        <f>VLOOKUP(A87,'11月提标补差'!$B$6:$F$100,5,FALSE)</f>
        <v>29884</v>
      </c>
      <c r="AW87" s="16">
        <f>VLOOKUP(A87,'12月'!$B$6:$F$100,2,FALSE)</f>
        <v>1370</v>
      </c>
      <c r="AX87" s="16">
        <f>VLOOKUP(A87,'12月'!$B$6:$F$100,5,FALSE)</f>
        <v>156270</v>
      </c>
      <c r="AY87" s="127">
        <f t="shared" si="64"/>
        <v>23</v>
      </c>
      <c r="AZ87" s="128">
        <f t="shared" si="65"/>
        <v>1145710</v>
      </c>
      <c r="BA87" s="128">
        <f t="shared" si="66"/>
        <v>185</v>
      </c>
    </row>
    <row r="88" spans="1:53" s="70" customFormat="1" ht="12">
      <c r="A88" s="88" t="s">
        <v>125</v>
      </c>
      <c r="B88" s="89"/>
      <c r="C88" s="89"/>
      <c r="D88" s="89"/>
      <c r="E88" s="89"/>
      <c r="F88" s="89"/>
      <c r="G88" s="89"/>
      <c r="H88" s="90"/>
      <c r="I88" s="90"/>
      <c r="J88" s="90"/>
      <c r="K88" s="90"/>
      <c r="L88" s="90">
        <f aca="true" t="shared" si="69" ref="L88:Q88">SUM(L89:L100)</f>
        <v>3029443</v>
      </c>
      <c r="M88" s="90">
        <f t="shared" si="69"/>
        <v>1625556</v>
      </c>
      <c r="N88" s="90">
        <f t="shared" si="69"/>
        <v>1403887</v>
      </c>
      <c r="O88" s="90">
        <f t="shared" si="69"/>
        <v>0</v>
      </c>
      <c r="P88" s="90">
        <f t="shared" si="69"/>
        <v>4024</v>
      </c>
      <c r="Q88" s="90">
        <f t="shared" si="69"/>
        <v>210348</v>
      </c>
      <c r="R88" s="92"/>
      <c r="S88" s="90">
        <f>SUM(S89:S100)</f>
        <v>0</v>
      </c>
      <c r="T88" s="90">
        <f>SUM(T89:T100)</f>
        <v>0</v>
      </c>
      <c r="U88" s="90">
        <f>SUM(U89:U100)</f>
        <v>4024</v>
      </c>
      <c r="V88" s="90">
        <f>SUM(V89:V100)</f>
        <v>357472</v>
      </c>
      <c r="W88" s="92"/>
      <c r="X88" s="89">
        <f>SUM(X89:X100)</f>
        <v>4023</v>
      </c>
      <c r="Y88" s="90">
        <f>SUM(Y89:Y100)</f>
        <v>359836</v>
      </c>
      <c r="Z88" s="92"/>
      <c r="AA88" s="90">
        <f>SUM(AA89:AA100)</f>
        <v>4023</v>
      </c>
      <c r="AB88" s="90">
        <f>SUM(AB89:AB100)</f>
        <v>308656</v>
      </c>
      <c r="AC88" s="92"/>
      <c r="AD88" s="90">
        <f>SUM(AD89:AD100)</f>
        <v>4023</v>
      </c>
      <c r="AE88" s="90">
        <f>SUM(AE89:AE100)</f>
        <v>310260</v>
      </c>
      <c r="AF88" s="92"/>
      <c r="AG88" s="90">
        <f>SUM(AG89:AG100)</f>
        <v>4023</v>
      </c>
      <c r="AH88" s="90">
        <f>SUM(AH89:AH100)</f>
        <v>78984</v>
      </c>
      <c r="AI88" s="92"/>
      <c r="AJ88" s="90">
        <f aca="true" t="shared" si="70" ref="AJ88:AS88">SUM(AJ89:AJ100)</f>
        <v>0</v>
      </c>
      <c r="AK88" s="90">
        <f t="shared" si="70"/>
        <v>0</v>
      </c>
      <c r="AL88" s="116">
        <f t="shared" si="70"/>
        <v>3644</v>
      </c>
      <c r="AM88" s="90">
        <f t="shared" si="70"/>
        <v>317692</v>
      </c>
      <c r="AN88" s="92"/>
      <c r="AO88" s="90">
        <f>SUM(AO89:AO100)</f>
        <v>3628</v>
      </c>
      <c r="AP88" s="90">
        <f>SUM(AP89:AP100)</f>
        <v>312165</v>
      </c>
      <c r="AQ88" s="92"/>
      <c r="AR88" s="90">
        <f>SUM(AR89:AR100)</f>
        <v>3630</v>
      </c>
      <c r="AS88" s="90">
        <f>SUM(AS89:AS100)</f>
        <v>406985</v>
      </c>
      <c r="AT88" s="92"/>
      <c r="AU88" s="90">
        <f>SUM(AU89:AU100)</f>
        <v>3644</v>
      </c>
      <c r="AV88" s="90">
        <f>SUM(AV89:AV100)</f>
        <v>79388</v>
      </c>
      <c r="AW88" s="90">
        <f>SUM(AW89:AW100)</f>
        <v>3627</v>
      </c>
      <c r="AX88" s="90">
        <f>SUM(AX89:AX100)</f>
        <v>367045</v>
      </c>
      <c r="AY88" s="127"/>
      <c r="AZ88" s="128">
        <f>SUM(AZ89:AZ100)</f>
        <v>3108831</v>
      </c>
      <c r="BA88" s="128"/>
    </row>
    <row r="89" spans="1:53" s="71" customFormat="1" ht="12">
      <c r="A89" s="96" t="s">
        <v>126</v>
      </c>
      <c r="B89" s="92">
        <v>1</v>
      </c>
      <c r="C89" s="92">
        <v>1</v>
      </c>
      <c r="D89" s="92"/>
      <c r="E89" s="92">
        <v>1</v>
      </c>
      <c r="F89" s="92"/>
      <c r="G89" s="92"/>
      <c r="H89" s="92"/>
      <c r="I89" s="92"/>
      <c r="J89" s="92"/>
      <c r="K89" s="92"/>
      <c r="L89" s="99">
        <f>M89+N89</f>
        <v>796190</v>
      </c>
      <c r="M89" s="99">
        <f>Q89+T89+V89+Y89+AB89+AE89+AH89</f>
        <v>429764</v>
      </c>
      <c r="N89" s="99">
        <f>AK89+AM89+AP89+AS89+AX89</f>
        <v>366426</v>
      </c>
      <c r="O89" s="92"/>
      <c r="P89" s="92">
        <f>VLOOKUP(A89,'1月'!$B$6:$E$101,2,FALSE)</f>
        <v>1017</v>
      </c>
      <c r="Q89" s="92">
        <f>VLOOKUP(A89,'1月'!$B$6:$F$101,5,FALSE)</f>
        <v>59820</v>
      </c>
      <c r="R89" s="92">
        <f t="shared" si="55"/>
        <v>15</v>
      </c>
      <c r="S89" s="92"/>
      <c r="T89" s="92"/>
      <c r="U89" s="92">
        <f>VLOOKUP(A89,'3月'!$B$6:$F$101,2,FALSE)</f>
        <v>1017</v>
      </c>
      <c r="V89" s="92">
        <f>VLOOKUP(A89,'3月'!$B$6:$F$101,5,FALSE)</f>
        <v>96460</v>
      </c>
      <c r="W89" s="92">
        <f t="shared" si="56"/>
        <v>24</v>
      </c>
      <c r="X89" s="105">
        <f>VLOOKUP(A89,'4月'!$B$6:$F$101,2,FALSE)</f>
        <v>1017</v>
      </c>
      <c r="Y89" s="92">
        <f>VLOOKUP(A89,'4月'!$B$6:$F$101,5,FALSE)</f>
        <v>95808</v>
      </c>
      <c r="Z89" s="92">
        <f t="shared" si="57"/>
        <v>24</v>
      </c>
      <c r="AA89" s="92">
        <f>VLOOKUP(A89,'5月'!B89:F184,2,FALSE)</f>
        <v>1017</v>
      </c>
      <c r="AB89" s="92">
        <f>VLOOKUP(A89,'5月'!B89:F184,5,FALSE)</f>
        <v>83284</v>
      </c>
      <c r="AC89" s="92">
        <f t="shared" si="58"/>
        <v>21</v>
      </c>
      <c r="AD89" s="92">
        <f>VLOOKUP(A89,'6月'!$B$6:$F$101,2,FALSE)</f>
        <v>1017</v>
      </c>
      <c r="AE89" s="92">
        <f>VLOOKUP(A89,'6月'!$B$6:$F$101,5,FALSE)</f>
        <v>74008</v>
      </c>
      <c r="AF89" s="92">
        <f t="shared" si="59"/>
        <v>19</v>
      </c>
      <c r="AG89" s="92">
        <f>VLOOKUP(A89,'7月'!$B$6:$F$101,2,FALSE)</f>
        <v>1017</v>
      </c>
      <c r="AH89" s="92">
        <f>VLOOKUP(A89,'7月'!$B$6:$F$101,5,FALSE)</f>
        <v>20384</v>
      </c>
      <c r="AI89" s="92">
        <f t="shared" si="60"/>
        <v>6</v>
      </c>
      <c r="AJ89" s="92"/>
      <c r="AK89" s="92"/>
      <c r="AL89" s="114">
        <f>VLOOKUP(A89,'9月'!$B$6:$F$100,2,FALSE)</f>
        <v>939</v>
      </c>
      <c r="AM89" s="92">
        <f>VLOOKUP(A89,'9月'!$B$6:$F$100,5,FALSE)</f>
        <v>90076</v>
      </c>
      <c r="AN89" s="92">
        <f t="shared" si="61"/>
        <v>24</v>
      </c>
      <c r="AO89" s="92">
        <f>VLOOKUP(A89,'10月'!$B$6:$F$100,2,FALSE)</f>
        <v>939</v>
      </c>
      <c r="AP89" s="92">
        <f>VLOOKUP(A89,'10月'!$B$6:$F$100,5,FALSE)</f>
        <v>89090</v>
      </c>
      <c r="AQ89" s="92">
        <f t="shared" si="62"/>
        <v>19</v>
      </c>
      <c r="AR89" s="92">
        <f>VLOOKUP(A89,'11月'!$B$6:$F$100,2,FALSE)</f>
        <v>939</v>
      </c>
      <c r="AS89" s="92">
        <f>VLOOKUP(A89,'11月'!$B$6:$F$100,5,FALSE)</f>
        <v>112260</v>
      </c>
      <c r="AT89" s="92">
        <f t="shared" si="63"/>
        <v>24</v>
      </c>
      <c r="AU89" s="92">
        <f>VLOOKUP(A89,'11月提标补差'!$B$6:$F$100,2,FALSE)</f>
        <v>939</v>
      </c>
      <c r="AV89" s="92">
        <f>VLOOKUP(A89,'11月提标补差'!$B$6:$F$100,5,FALSE)</f>
        <v>22519</v>
      </c>
      <c r="AW89" s="16">
        <f>VLOOKUP(A89,'12月'!$B$6:$F$100,2,FALSE)</f>
        <v>938</v>
      </c>
      <c r="AX89" s="16">
        <f>VLOOKUP(A89,'12月'!$B$6:$F$100,5,FALSE)</f>
        <v>75000</v>
      </c>
      <c r="AY89" s="127">
        <f t="shared" si="64"/>
        <v>16</v>
      </c>
      <c r="AZ89" s="128">
        <f t="shared" si="65"/>
        <v>818709</v>
      </c>
      <c r="BA89" s="128">
        <f t="shared" si="66"/>
        <v>192</v>
      </c>
    </row>
    <row r="90" spans="1:53" s="71" customFormat="1" ht="12">
      <c r="A90" s="96" t="s">
        <v>127</v>
      </c>
      <c r="B90" s="92">
        <v>1</v>
      </c>
      <c r="C90" s="92">
        <v>1</v>
      </c>
      <c r="D90" s="92"/>
      <c r="E90" s="92">
        <v>1</v>
      </c>
      <c r="F90" s="92"/>
      <c r="G90" s="92"/>
      <c r="H90" s="92"/>
      <c r="I90" s="92"/>
      <c r="J90" s="92"/>
      <c r="K90" s="92"/>
      <c r="L90" s="99">
        <f>M90+N90</f>
        <v>513662</v>
      </c>
      <c r="M90" s="99">
        <f>Q90+T90+V90+Y90+AB90+AE90+AH90</f>
        <v>268008</v>
      </c>
      <c r="N90" s="99">
        <f>AK90+AM90+AP90+AS90+AX90</f>
        <v>245654</v>
      </c>
      <c r="O90" s="92"/>
      <c r="P90" s="92">
        <f>VLOOKUP(A90,'1月'!$B$6:$E$101,2,FALSE)</f>
        <v>668</v>
      </c>
      <c r="Q90" s="92">
        <f>VLOOKUP(A90,'1月'!$B$6:$F$101,5,FALSE)</f>
        <v>39672</v>
      </c>
      <c r="R90" s="92">
        <f t="shared" si="55"/>
        <v>15</v>
      </c>
      <c r="S90" s="92"/>
      <c r="T90" s="92"/>
      <c r="U90" s="92">
        <f>VLOOKUP(A90,'3月'!$B$6:$F$101,2,FALSE)</f>
        <v>671</v>
      </c>
      <c r="V90" s="92">
        <f>VLOOKUP(A90,'3月'!$B$6:$F$101,5,FALSE)</f>
        <v>56684</v>
      </c>
      <c r="W90" s="92">
        <f t="shared" si="56"/>
        <v>22</v>
      </c>
      <c r="X90" s="105">
        <f>VLOOKUP(A90,'4月'!$B$6:$F$101,2,FALSE)</f>
        <v>672</v>
      </c>
      <c r="Y90" s="92">
        <f>VLOOKUP(A90,'4月'!$B$6:$F$101,5,FALSE)</f>
        <v>60116</v>
      </c>
      <c r="Z90" s="92">
        <f t="shared" si="57"/>
        <v>23</v>
      </c>
      <c r="AA90" s="92">
        <f>VLOOKUP(A90,'5月'!B90:F185,2,FALSE)</f>
        <v>672</v>
      </c>
      <c r="AB90" s="92">
        <f>VLOOKUP(A90,'5月'!B90:F185,5,FALSE)</f>
        <v>49536</v>
      </c>
      <c r="AC90" s="92">
        <f t="shared" si="58"/>
        <v>19</v>
      </c>
      <c r="AD90" s="92">
        <f>VLOOKUP(A90,'6月'!$B$6:$F$101,2,FALSE)</f>
        <v>672</v>
      </c>
      <c r="AE90" s="92">
        <f>VLOOKUP(A90,'6月'!$B$6:$F$101,5,FALSE)</f>
        <v>46952</v>
      </c>
      <c r="AF90" s="92">
        <f t="shared" si="59"/>
        <v>18</v>
      </c>
      <c r="AG90" s="92">
        <f>VLOOKUP(A90,'7月'!$B$6:$F$101,2,FALSE)</f>
        <v>672</v>
      </c>
      <c r="AH90" s="92">
        <f>VLOOKUP(A90,'7月'!$B$6:$F$101,5,FALSE)</f>
        <v>15048</v>
      </c>
      <c r="AI90" s="92">
        <f t="shared" si="60"/>
        <v>6</v>
      </c>
      <c r="AJ90" s="92"/>
      <c r="AK90" s="92"/>
      <c r="AL90" s="114">
        <f>VLOOKUP(A90,'9月'!$B$6:$F$100,2,FALSE)</f>
        <v>649</v>
      </c>
      <c r="AM90" s="92">
        <f>VLOOKUP(A90,'9月'!$B$6:$F$100,5,FALSE)</f>
        <v>51104</v>
      </c>
      <c r="AN90" s="92">
        <f t="shared" si="61"/>
        <v>20</v>
      </c>
      <c r="AO90" s="92">
        <f>VLOOKUP(A90,'10月'!$B$6:$F$100,2,FALSE)</f>
        <v>641</v>
      </c>
      <c r="AP90" s="92">
        <f>VLOOKUP(A90,'10月'!$B$6:$F$100,5,FALSE)</f>
        <v>51155</v>
      </c>
      <c r="AQ90" s="92">
        <f t="shared" si="62"/>
        <v>16</v>
      </c>
      <c r="AR90" s="92">
        <f>VLOOKUP(A90,'11月'!$B$6:$F$100,2,FALSE)</f>
        <v>640</v>
      </c>
      <c r="AS90" s="92">
        <f>VLOOKUP(A90,'11月'!$B$6:$F$100,5,FALSE)</f>
        <v>70210</v>
      </c>
      <c r="AT90" s="92">
        <f t="shared" si="63"/>
        <v>22</v>
      </c>
      <c r="AU90" s="92">
        <f>VLOOKUP(A90,'11月提标补差'!$B$6:$F$100,2,FALSE)</f>
        <v>649</v>
      </c>
      <c r="AV90" s="92">
        <f>VLOOKUP(A90,'11月提标补差'!$B$6:$F$100,5,FALSE)</f>
        <v>12776</v>
      </c>
      <c r="AW90" s="16">
        <f>VLOOKUP(A90,'12月'!$B$6:$F$100,2,FALSE)</f>
        <v>642</v>
      </c>
      <c r="AX90" s="16">
        <f>VLOOKUP(A90,'12月'!$B$6:$F$100,5,FALSE)</f>
        <v>73185</v>
      </c>
      <c r="AY90" s="127">
        <f t="shared" si="64"/>
        <v>23</v>
      </c>
      <c r="AZ90" s="128">
        <f t="shared" si="65"/>
        <v>526438</v>
      </c>
      <c r="BA90" s="128">
        <f t="shared" si="66"/>
        <v>184</v>
      </c>
    </row>
    <row r="91" spans="1:53" s="71" customFormat="1" ht="12">
      <c r="A91" s="96" t="s">
        <v>128</v>
      </c>
      <c r="B91" s="92">
        <v>1</v>
      </c>
      <c r="C91" s="92"/>
      <c r="D91" s="92">
        <v>1</v>
      </c>
      <c r="E91" s="92">
        <v>1</v>
      </c>
      <c r="F91" s="92"/>
      <c r="G91" s="92"/>
      <c r="H91" s="92"/>
      <c r="I91" s="92"/>
      <c r="J91" s="92"/>
      <c r="K91" s="92"/>
      <c r="L91" s="99">
        <f>M91+N91</f>
        <v>52084</v>
      </c>
      <c r="M91" s="99">
        <f>Q91+T91+V91+Y91+AB91+AE91+AH91</f>
        <v>31128</v>
      </c>
      <c r="N91" s="99">
        <f>AK91+AM91+AP91+AS91+AX91</f>
        <v>20956</v>
      </c>
      <c r="O91" s="92"/>
      <c r="P91" s="92">
        <f>VLOOKUP(A91,'1月'!$B$6:$E$101,2,FALSE)</f>
        <v>78</v>
      </c>
      <c r="Q91" s="92">
        <f>VLOOKUP(A91,'1月'!$B$6:$F$101,5,FALSE)</f>
        <v>3968</v>
      </c>
      <c r="R91" s="92">
        <f t="shared" si="55"/>
        <v>13</v>
      </c>
      <c r="S91" s="92"/>
      <c r="T91" s="92"/>
      <c r="U91" s="92">
        <f>VLOOKUP(A91,'3月'!$B$6:$F$101,2,FALSE)</f>
        <v>77</v>
      </c>
      <c r="V91" s="92">
        <f>VLOOKUP(A91,'3月'!$B$6:$F$101,5,FALSE)</f>
        <v>6776</v>
      </c>
      <c r="W91" s="92">
        <f t="shared" si="56"/>
        <v>22</v>
      </c>
      <c r="X91" s="105">
        <f>VLOOKUP(A91,'4月'!$B$6:$F$101,2,FALSE)</f>
        <v>77</v>
      </c>
      <c r="Y91" s="92">
        <f>VLOOKUP(A91,'4月'!$B$6:$F$101,5,FALSE)</f>
        <v>6776</v>
      </c>
      <c r="Z91" s="92">
        <f t="shared" si="57"/>
        <v>22</v>
      </c>
      <c r="AA91" s="92">
        <f>VLOOKUP(A91,'5月'!B91:F186,2,FALSE)</f>
        <v>77</v>
      </c>
      <c r="AB91" s="92">
        <f>VLOOKUP(A91,'5月'!B91:F186,5,FALSE)</f>
        <v>5524</v>
      </c>
      <c r="AC91" s="92">
        <f t="shared" si="58"/>
        <v>18</v>
      </c>
      <c r="AD91" s="92">
        <f>VLOOKUP(A91,'6月'!$B$6:$F$101,2,FALSE)</f>
        <v>77</v>
      </c>
      <c r="AE91" s="92">
        <f>VLOOKUP(A91,'6月'!$B$6:$F$101,5,FALSE)</f>
        <v>6468</v>
      </c>
      <c r="AF91" s="92">
        <f t="shared" si="59"/>
        <v>21</v>
      </c>
      <c r="AG91" s="92">
        <f>VLOOKUP(A91,'7月'!$B$6:$F$101,2,FALSE)</f>
        <v>77</v>
      </c>
      <c r="AH91" s="92">
        <f>VLOOKUP(A91,'7月'!$B$6:$F$101,5,FALSE)</f>
        <v>1616</v>
      </c>
      <c r="AI91" s="92">
        <f t="shared" si="60"/>
        <v>6</v>
      </c>
      <c r="AJ91" s="92"/>
      <c r="AK91" s="92"/>
      <c r="AL91" s="114">
        <f>VLOOKUP(A91,'9月'!$B$6:$F$100,2,FALSE)</f>
        <v>54</v>
      </c>
      <c r="AM91" s="92">
        <f>VLOOKUP(A91,'9月'!$B$6:$F$100,5,FALSE)</f>
        <v>4536</v>
      </c>
      <c r="AN91" s="92">
        <f t="shared" si="61"/>
        <v>21</v>
      </c>
      <c r="AO91" s="92">
        <f>VLOOKUP(A91,'10月'!$B$6:$F$100,2,FALSE)</f>
        <v>54</v>
      </c>
      <c r="AP91" s="92">
        <f>VLOOKUP(A91,'10月'!$B$6:$F$100,5,FALSE)</f>
        <v>4590</v>
      </c>
      <c r="AQ91" s="92">
        <f t="shared" si="62"/>
        <v>17</v>
      </c>
      <c r="AR91" s="92">
        <f>VLOOKUP(A91,'11月'!$B$6:$F$100,2,FALSE)</f>
        <v>54</v>
      </c>
      <c r="AS91" s="92">
        <f>VLOOKUP(A91,'11月'!$B$6:$F$100,5,FALSE)</f>
        <v>5915</v>
      </c>
      <c r="AT91" s="92">
        <f t="shared" si="63"/>
        <v>22</v>
      </c>
      <c r="AU91" s="92">
        <f>VLOOKUP(A91,'11月提标补差'!$B$6:$F$100,2,FALSE)</f>
        <v>54</v>
      </c>
      <c r="AV91" s="92">
        <f>VLOOKUP(A91,'11月提标补差'!$B$6:$F$100,5,FALSE)</f>
        <v>1134</v>
      </c>
      <c r="AW91" s="16">
        <f>VLOOKUP(A91,'12月'!$B$6:$F$100,2,FALSE)</f>
        <v>54</v>
      </c>
      <c r="AX91" s="16">
        <f>VLOOKUP(A91,'12月'!$B$6:$F$100,5,FALSE)</f>
        <v>5915</v>
      </c>
      <c r="AY91" s="127">
        <f t="shared" si="64"/>
        <v>22</v>
      </c>
      <c r="AZ91" s="128">
        <f t="shared" si="65"/>
        <v>53218</v>
      </c>
      <c r="BA91" s="128">
        <f t="shared" si="66"/>
        <v>184</v>
      </c>
    </row>
    <row r="92" spans="1:53" s="71" customFormat="1" ht="12">
      <c r="A92" s="96" t="s">
        <v>129</v>
      </c>
      <c r="B92" s="92">
        <v>1</v>
      </c>
      <c r="C92" s="92"/>
      <c r="D92" s="92">
        <v>1</v>
      </c>
      <c r="E92" s="92">
        <v>1</v>
      </c>
      <c r="F92" s="92"/>
      <c r="G92" s="92"/>
      <c r="H92" s="92"/>
      <c r="I92" s="92"/>
      <c r="J92" s="92"/>
      <c r="K92" s="92"/>
      <c r="L92" s="99">
        <f>M92+N92</f>
        <v>150568</v>
      </c>
      <c r="M92" s="99">
        <f>Q92+T92+V92+Y92+AB92+AE92+AH92</f>
        <v>83340</v>
      </c>
      <c r="N92" s="99">
        <f>AK92+AM92+AP92+AS92+AX92</f>
        <v>67228</v>
      </c>
      <c r="O92" s="92"/>
      <c r="P92" s="92">
        <f>VLOOKUP(A92,'1月'!$B$6:$E$101,2,FALSE)</f>
        <v>209</v>
      </c>
      <c r="Q92" s="92">
        <f>VLOOKUP(A92,'1月'!$B$6:$F$101,5,FALSE)</f>
        <v>9752</v>
      </c>
      <c r="R92" s="92">
        <f t="shared" si="55"/>
        <v>12</v>
      </c>
      <c r="S92" s="92"/>
      <c r="T92" s="92"/>
      <c r="U92" s="92">
        <f>VLOOKUP(A92,'3月'!$B$6:$F$101,2,FALSE)</f>
        <v>206</v>
      </c>
      <c r="V92" s="92">
        <f>VLOOKUP(A92,'3月'!$B$6:$F$101,5,FALSE)</f>
        <v>18128</v>
      </c>
      <c r="W92" s="92">
        <f t="shared" si="56"/>
        <v>22</v>
      </c>
      <c r="X92" s="105">
        <f>VLOOKUP(A92,'4月'!$B$6:$F$101,2,FALSE)</f>
        <v>206</v>
      </c>
      <c r="Y92" s="92">
        <f>VLOOKUP(A92,'4月'!$B$6:$F$101,5,FALSE)</f>
        <v>18128</v>
      </c>
      <c r="Z92" s="92">
        <f t="shared" si="57"/>
        <v>22</v>
      </c>
      <c r="AA92" s="92">
        <f>VLOOKUP(A92,'5月'!B92:F187,2,FALSE)</f>
        <v>206</v>
      </c>
      <c r="AB92" s="92">
        <f>VLOOKUP(A92,'5月'!B92:F187,5,FALSE)</f>
        <v>15656</v>
      </c>
      <c r="AC92" s="92">
        <f t="shared" si="58"/>
        <v>19</v>
      </c>
      <c r="AD92" s="92">
        <f>VLOOKUP(A92,'6月'!$B$6:$F$101,2,FALSE)</f>
        <v>206</v>
      </c>
      <c r="AE92" s="92">
        <f>VLOOKUP(A92,'6月'!$B$6:$F$101,5,FALSE)</f>
        <v>17264</v>
      </c>
      <c r="AF92" s="92">
        <f t="shared" si="59"/>
        <v>21</v>
      </c>
      <c r="AG92" s="92">
        <f>VLOOKUP(A92,'7月'!$B$6:$F$101,2,FALSE)</f>
        <v>206</v>
      </c>
      <c r="AH92" s="92">
        <f>VLOOKUP(A92,'7月'!$B$6:$F$101,5,FALSE)</f>
        <v>4412</v>
      </c>
      <c r="AI92" s="92">
        <f t="shared" si="60"/>
        <v>6</v>
      </c>
      <c r="AJ92" s="92"/>
      <c r="AK92" s="92"/>
      <c r="AL92" s="114">
        <f>VLOOKUP(A92,'9月'!$B$6:$F$100,2,FALSE)</f>
        <v>177</v>
      </c>
      <c r="AM92" s="92">
        <f>VLOOKUP(A92,'9月'!$B$6:$F$100,5,FALSE)</f>
        <v>14868</v>
      </c>
      <c r="AN92" s="92">
        <f t="shared" si="61"/>
        <v>21</v>
      </c>
      <c r="AO92" s="92">
        <f>VLOOKUP(A92,'10月'!$B$6:$F$100,2,FALSE)</f>
        <v>177</v>
      </c>
      <c r="AP92" s="92">
        <f>VLOOKUP(A92,'10月'!$B$6:$F$100,5,FALSE)</f>
        <v>13760</v>
      </c>
      <c r="AQ92" s="92">
        <f t="shared" si="62"/>
        <v>16</v>
      </c>
      <c r="AR92" s="92">
        <f>VLOOKUP(A92,'11月'!$B$6:$F$100,2,FALSE)</f>
        <v>177</v>
      </c>
      <c r="AS92" s="92">
        <f>VLOOKUP(A92,'11月'!$B$6:$F$100,5,FALSE)</f>
        <v>19145</v>
      </c>
      <c r="AT92" s="92">
        <f t="shared" si="63"/>
        <v>22</v>
      </c>
      <c r="AU92" s="92">
        <f>VLOOKUP(A92,'11月提标补差'!$B$6:$F$100,2,FALSE)</f>
        <v>177</v>
      </c>
      <c r="AV92" s="92">
        <f>VLOOKUP(A92,'11月提标补差'!$B$6:$F$100,5,FALSE)</f>
        <v>3717</v>
      </c>
      <c r="AW92" s="16">
        <f>VLOOKUP(A92,'12月'!$B$6:$F$100,2,FALSE)</f>
        <v>177</v>
      </c>
      <c r="AX92" s="16">
        <f>VLOOKUP(A92,'12月'!$B$6:$F$100,5,FALSE)</f>
        <v>19455</v>
      </c>
      <c r="AY92" s="127">
        <f t="shared" si="64"/>
        <v>22</v>
      </c>
      <c r="AZ92" s="128">
        <f t="shared" si="65"/>
        <v>154285</v>
      </c>
      <c r="BA92" s="128">
        <f t="shared" si="66"/>
        <v>183</v>
      </c>
    </row>
    <row r="93" spans="1:53" s="71" customFormat="1" ht="12">
      <c r="A93" s="96" t="s">
        <v>130</v>
      </c>
      <c r="B93" s="92">
        <v>1</v>
      </c>
      <c r="C93" s="92"/>
      <c r="D93" s="92">
        <v>1</v>
      </c>
      <c r="E93" s="92">
        <v>1</v>
      </c>
      <c r="F93" s="92"/>
      <c r="G93" s="92"/>
      <c r="H93" s="92"/>
      <c r="I93" s="92"/>
      <c r="J93" s="92"/>
      <c r="K93" s="92"/>
      <c r="L93" s="99">
        <f>M93+N93</f>
        <v>77178</v>
      </c>
      <c r="M93" s="99">
        <f>Q93+T93+V93+Y93+AB93+AE93+AH93</f>
        <v>43032</v>
      </c>
      <c r="N93" s="99">
        <f>AK93+AM93+AP93+AS93+AX93</f>
        <v>34146</v>
      </c>
      <c r="O93" s="92"/>
      <c r="P93" s="92">
        <f>VLOOKUP(A93,'1月'!$B$6:$E$101,2,FALSE)</f>
        <v>110</v>
      </c>
      <c r="Q93" s="92">
        <f>VLOOKUP(A93,'1月'!$B$6:$F$101,5,FALSE)</f>
        <v>5112</v>
      </c>
      <c r="R93" s="92">
        <f t="shared" si="55"/>
        <v>12</v>
      </c>
      <c r="S93" s="92"/>
      <c r="T93" s="92"/>
      <c r="U93" s="92">
        <f>VLOOKUP(A93,'3月'!$B$6:$F$101,2,FALSE)</f>
        <v>106</v>
      </c>
      <c r="V93" s="92">
        <f>VLOOKUP(A93,'3月'!$B$6:$F$101,5,FALSE)</f>
        <v>9252</v>
      </c>
      <c r="W93" s="92">
        <f t="shared" si="56"/>
        <v>22</v>
      </c>
      <c r="X93" s="105">
        <f>VLOOKUP(A93,'4月'!$B$6:$F$101,2,FALSE)</f>
        <v>106</v>
      </c>
      <c r="Y93" s="92">
        <f>VLOOKUP(A93,'4月'!$B$6:$F$101,5,FALSE)</f>
        <v>9328</v>
      </c>
      <c r="Z93" s="92">
        <f t="shared" si="57"/>
        <v>22</v>
      </c>
      <c r="AA93" s="92">
        <f>VLOOKUP(A93,'5月'!B93:F188,2,FALSE)</f>
        <v>106</v>
      </c>
      <c r="AB93" s="92">
        <f>VLOOKUP(A93,'5月'!B93:F188,5,FALSE)</f>
        <v>8040</v>
      </c>
      <c r="AC93" s="92">
        <f t="shared" si="58"/>
        <v>19</v>
      </c>
      <c r="AD93" s="92">
        <f>VLOOKUP(A93,'6月'!$B$6:$F$101,2,FALSE)</f>
        <v>106</v>
      </c>
      <c r="AE93" s="92">
        <f>VLOOKUP(A93,'6月'!$B$6:$F$101,5,FALSE)</f>
        <v>9000</v>
      </c>
      <c r="AF93" s="92">
        <f t="shared" si="59"/>
        <v>22</v>
      </c>
      <c r="AG93" s="92">
        <f>VLOOKUP(A93,'7月'!$B$6:$F$101,2,FALSE)</f>
        <v>106</v>
      </c>
      <c r="AH93" s="92">
        <f>VLOOKUP(A93,'7月'!$B$6:$F$101,5,FALSE)</f>
        <v>2300</v>
      </c>
      <c r="AI93" s="92">
        <f t="shared" si="60"/>
        <v>6</v>
      </c>
      <c r="AJ93" s="92"/>
      <c r="AK93" s="92"/>
      <c r="AL93" s="114">
        <f>VLOOKUP(A93,'9月'!$B$6:$F$100,2,FALSE)</f>
        <v>87</v>
      </c>
      <c r="AM93" s="92">
        <f>VLOOKUP(A93,'9月'!$B$6:$F$100,5,FALSE)</f>
        <v>7656</v>
      </c>
      <c r="AN93" s="92">
        <f t="shared" si="61"/>
        <v>22</v>
      </c>
      <c r="AO93" s="92">
        <f>VLOOKUP(A93,'10月'!$B$6:$F$100,2,FALSE)</f>
        <v>87</v>
      </c>
      <c r="AP93" s="92">
        <f>VLOOKUP(A93,'10月'!$B$6:$F$100,5,FALSE)</f>
        <v>7395</v>
      </c>
      <c r="AQ93" s="92">
        <f t="shared" si="62"/>
        <v>17</v>
      </c>
      <c r="AR93" s="92">
        <f>VLOOKUP(A93,'11月'!$B$6:$F$100,2,FALSE)</f>
        <v>87</v>
      </c>
      <c r="AS93" s="92">
        <f>VLOOKUP(A93,'11月'!$B$6:$F$100,5,FALSE)</f>
        <v>9525</v>
      </c>
      <c r="AT93" s="92">
        <f t="shared" si="63"/>
        <v>22</v>
      </c>
      <c r="AU93" s="92">
        <f>VLOOKUP(A93,'11月提标补差'!$B$6:$F$100,2,FALSE)</f>
        <v>87</v>
      </c>
      <c r="AV93" s="92">
        <f>VLOOKUP(A93,'11月提标补差'!$B$6:$F$100,5,FALSE)</f>
        <v>1914</v>
      </c>
      <c r="AW93" s="16">
        <f>VLOOKUP(A93,'12月'!$B$6:$F$100,2,FALSE)</f>
        <v>87</v>
      </c>
      <c r="AX93" s="16">
        <f>VLOOKUP(A93,'12月'!$B$6:$F$100,5,FALSE)</f>
        <v>9570</v>
      </c>
      <c r="AY93" s="127">
        <f t="shared" si="64"/>
        <v>22</v>
      </c>
      <c r="AZ93" s="128">
        <f t="shared" si="65"/>
        <v>79092</v>
      </c>
      <c r="BA93" s="128">
        <f t="shared" si="66"/>
        <v>186</v>
      </c>
    </row>
    <row r="94" spans="1:53" s="71" customFormat="1" ht="12">
      <c r="A94" s="96" t="s">
        <v>131</v>
      </c>
      <c r="B94" s="92">
        <v>1</v>
      </c>
      <c r="C94" s="92"/>
      <c r="D94" s="92">
        <v>1</v>
      </c>
      <c r="E94" s="92">
        <v>1</v>
      </c>
      <c r="F94" s="92"/>
      <c r="G94" s="92"/>
      <c r="H94" s="92"/>
      <c r="I94" s="92"/>
      <c r="J94" s="92"/>
      <c r="K94" s="92"/>
      <c r="L94" s="99">
        <f aca="true" t="shared" si="71" ref="L94:L101">M94+N94</f>
        <v>82436</v>
      </c>
      <c r="M94" s="99">
        <f aca="true" t="shared" si="72" ref="M94:M101">Q94+T94+V94+Y94+AB94+AE94+AH94</f>
        <v>49028</v>
      </c>
      <c r="N94" s="99">
        <f aca="true" t="shared" si="73" ref="N94:N101">AK94+AM94+AP94+AS94+AX94</f>
        <v>33408</v>
      </c>
      <c r="O94" s="92"/>
      <c r="P94" s="92">
        <f>VLOOKUP(A94,'1月'!$B$6:$E$101,2,FALSE)</f>
        <v>121</v>
      </c>
      <c r="Q94" s="92">
        <f>VLOOKUP(A94,'1月'!$B$6:$F$101,5,FALSE)</f>
        <v>5704</v>
      </c>
      <c r="R94" s="92">
        <f t="shared" si="55"/>
        <v>12</v>
      </c>
      <c r="S94" s="92"/>
      <c r="T94" s="92"/>
      <c r="U94" s="92">
        <f>VLOOKUP(A94,'3月'!$B$6:$F$101,2,FALSE)</f>
        <v>122</v>
      </c>
      <c r="V94" s="92">
        <f>VLOOKUP(A94,'3月'!$B$6:$F$101,5,FALSE)</f>
        <v>10736</v>
      </c>
      <c r="W94" s="92">
        <f t="shared" si="56"/>
        <v>22</v>
      </c>
      <c r="X94" s="105">
        <f>VLOOKUP(A94,'4月'!$B$6:$F$101,2,FALSE)</f>
        <v>122</v>
      </c>
      <c r="Y94" s="92">
        <f>VLOOKUP(A94,'4月'!$B$6:$F$101,5,FALSE)</f>
        <v>10736</v>
      </c>
      <c r="Z94" s="92">
        <f t="shared" si="57"/>
        <v>22</v>
      </c>
      <c r="AA94" s="92">
        <f>VLOOKUP(A94,'5月'!B94:F189,2,FALSE)</f>
        <v>122</v>
      </c>
      <c r="AB94" s="92">
        <f>VLOOKUP(A94,'5月'!B94:F189,5,FALSE)</f>
        <v>9196</v>
      </c>
      <c r="AC94" s="92">
        <f t="shared" si="58"/>
        <v>19</v>
      </c>
      <c r="AD94" s="92">
        <f>VLOOKUP(A94,'6月'!$B$6:$F$101,2,FALSE)</f>
        <v>122</v>
      </c>
      <c r="AE94" s="92">
        <f>VLOOKUP(A94,'6月'!$B$6:$F$101,5,FALSE)</f>
        <v>10164</v>
      </c>
      <c r="AF94" s="92">
        <f t="shared" si="59"/>
        <v>21</v>
      </c>
      <c r="AG94" s="92">
        <f>VLOOKUP(A94,'7月'!$B$6:$F$101,2,FALSE)</f>
        <v>122</v>
      </c>
      <c r="AH94" s="92">
        <f>VLOOKUP(A94,'7月'!$B$6:$F$101,5,FALSE)</f>
        <v>2492</v>
      </c>
      <c r="AI94" s="92">
        <f t="shared" si="60"/>
        <v>6</v>
      </c>
      <c r="AJ94" s="92"/>
      <c r="AK94" s="92"/>
      <c r="AL94" s="114">
        <f>VLOOKUP(A94,'9月'!$B$6:$F$100,2,FALSE)</f>
        <v>87</v>
      </c>
      <c r="AM94" s="92">
        <f>VLOOKUP(A94,'9月'!$B$6:$F$100,5,FALSE)</f>
        <v>7308</v>
      </c>
      <c r="AN94" s="92">
        <f t="shared" si="61"/>
        <v>21</v>
      </c>
      <c r="AO94" s="92">
        <f>VLOOKUP(A94,'10月'!$B$6:$F$100,2,FALSE)</f>
        <v>87</v>
      </c>
      <c r="AP94" s="92">
        <f>VLOOKUP(A94,'10月'!$B$6:$F$100,5,FALSE)</f>
        <v>6960</v>
      </c>
      <c r="AQ94" s="92">
        <f t="shared" si="62"/>
        <v>16</v>
      </c>
      <c r="AR94" s="92">
        <f>VLOOKUP(A94,'11月'!$B$6:$F$100,2,FALSE)</f>
        <v>87</v>
      </c>
      <c r="AS94" s="92">
        <f>VLOOKUP(A94,'11月'!$B$6:$F$100,5,FALSE)</f>
        <v>9570</v>
      </c>
      <c r="AT94" s="92">
        <f t="shared" si="63"/>
        <v>22</v>
      </c>
      <c r="AU94" s="92">
        <f>VLOOKUP(A94,'11月提标补差'!$B$6:$F$100,2,FALSE)</f>
        <v>87</v>
      </c>
      <c r="AV94" s="92">
        <f>VLOOKUP(A94,'11月提标补差'!$B$6:$F$100,5,FALSE)</f>
        <v>1827</v>
      </c>
      <c r="AW94" s="16">
        <f>VLOOKUP(A94,'12月'!$B$6:$F$100,2,FALSE)</f>
        <v>87</v>
      </c>
      <c r="AX94" s="16">
        <f>VLOOKUP(A94,'12月'!$B$6:$F$100,5,FALSE)</f>
        <v>9570</v>
      </c>
      <c r="AY94" s="127">
        <f t="shared" si="64"/>
        <v>22</v>
      </c>
      <c r="AZ94" s="128">
        <f t="shared" si="65"/>
        <v>84263</v>
      </c>
      <c r="BA94" s="128">
        <f t="shared" si="66"/>
        <v>183</v>
      </c>
    </row>
    <row r="95" spans="1:53" s="71" customFormat="1" ht="12">
      <c r="A95" s="96" t="s">
        <v>132</v>
      </c>
      <c r="B95" s="92">
        <v>1</v>
      </c>
      <c r="C95" s="92"/>
      <c r="D95" s="92">
        <v>1</v>
      </c>
      <c r="E95" s="92">
        <v>1</v>
      </c>
      <c r="F95" s="92"/>
      <c r="G95" s="92"/>
      <c r="H95" s="92"/>
      <c r="I95" s="92"/>
      <c r="J95" s="92"/>
      <c r="K95" s="92"/>
      <c r="L95" s="99">
        <f t="shared" si="71"/>
        <v>45392</v>
      </c>
      <c r="M95" s="99">
        <f t="shared" si="72"/>
        <v>24272</v>
      </c>
      <c r="N95" s="99">
        <f t="shared" si="73"/>
        <v>21120</v>
      </c>
      <c r="O95" s="92"/>
      <c r="P95" s="92">
        <f>VLOOKUP(A95,'1月'!$B$6:$E$101,2,FALSE)</f>
        <v>61</v>
      </c>
      <c r="Q95" s="92">
        <f>VLOOKUP(A95,'1月'!$B$6:$F$101,5,FALSE)</f>
        <v>2860</v>
      </c>
      <c r="R95" s="92">
        <f t="shared" si="55"/>
        <v>12</v>
      </c>
      <c r="S95" s="92"/>
      <c r="T95" s="92"/>
      <c r="U95" s="92">
        <f>VLOOKUP(A95,'3月'!$B$6:$F$101,2,FALSE)</f>
        <v>60</v>
      </c>
      <c r="V95" s="92">
        <f>VLOOKUP(A95,'3月'!$B$6:$F$101,5,FALSE)</f>
        <v>5280</v>
      </c>
      <c r="W95" s="92">
        <f t="shared" si="56"/>
        <v>22</v>
      </c>
      <c r="X95" s="105">
        <f>VLOOKUP(A95,'4月'!$B$6:$F$101,2,FALSE)</f>
        <v>60</v>
      </c>
      <c r="Y95" s="92">
        <f>VLOOKUP(A95,'4月'!$B$6:$F$101,5,FALSE)</f>
        <v>5280</v>
      </c>
      <c r="Z95" s="92">
        <f t="shared" si="57"/>
        <v>22</v>
      </c>
      <c r="AA95" s="92">
        <f>VLOOKUP(A95,'5月'!B95:F190,2,FALSE)</f>
        <v>60</v>
      </c>
      <c r="AB95" s="92">
        <f>VLOOKUP(A95,'5月'!B95:F190,5,FALSE)</f>
        <v>4560</v>
      </c>
      <c r="AC95" s="92">
        <f t="shared" si="58"/>
        <v>19</v>
      </c>
      <c r="AD95" s="92">
        <f>VLOOKUP(A95,'6月'!$B$6:$F$101,2,FALSE)</f>
        <v>60</v>
      </c>
      <c r="AE95" s="92">
        <f>VLOOKUP(A95,'6月'!$B$6:$F$101,5,FALSE)</f>
        <v>5040</v>
      </c>
      <c r="AF95" s="92">
        <f t="shared" si="59"/>
        <v>21</v>
      </c>
      <c r="AG95" s="92">
        <f>VLOOKUP(A95,'7月'!$B$6:$F$101,2,FALSE)</f>
        <v>60</v>
      </c>
      <c r="AH95" s="92">
        <f>VLOOKUP(A95,'7月'!$B$6:$F$101,5,FALSE)</f>
        <v>1252</v>
      </c>
      <c r="AI95" s="92">
        <f t="shared" si="60"/>
        <v>6</v>
      </c>
      <c r="AJ95" s="92"/>
      <c r="AK95" s="92"/>
      <c r="AL95" s="114">
        <f>VLOOKUP(A95,'9月'!$B$6:$F$100,2,FALSE)</f>
        <v>55</v>
      </c>
      <c r="AM95" s="92">
        <f>VLOOKUP(A95,'9月'!$B$6:$F$100,5,FALSE)</f>
        <v>4620</v>
      </c>
      <c r="AN95" s="92">
        <f t="shared" si="61"/>
        <v>21</v>
      </c>
      <c r="AO95" s="92">
        <f>VLOOKUP(A95,'10月'!$B$6:$F$100,2,FALSE)</f>
        <v>55</v>
      </c>
      <c r="AP95" s="92">
        <f>VLOOKUP(A95,'10月'!$B$6:$F$100,5,FALSE)</f>
        <v>4400</v>
      </c>
      <c r="AQ95" s="92">
        <f t="shared" si="62"/>
        <v>16</v>
      </c>
      <c r="AR95" s="92">
        <f>VLOOKUP(A95,'11月'!$B$6:$F$100,2,FALSE)</f>
        <v>55</v>
      </c>
      <c r="AS95" s="92">
        <f>VLOOKUP(A95,'11月'!$B$6:$F$100,5,FALSE)</f>
        <v>6050</v>
      </c>
      <c r="AT95" s="92">
        <f t="shared" si="63"/>
        <v>22</v>
      </c>
      <c r="AU95" s="92">
        <f>VLOOKUP(A95,'11月提标补差'!$B$6:$F$100,2,FALSE)</f>
        <v>55</v>
      </c>
      <c r="AV95" s="92">
        <f>VLOOKUP(A95,'11月提标补差'!$B$6:$F$100,5,FALSE)</f>
        <v>1155</v>
      </c>
      <c r="AW95" s="16">
        <f>VLOOKUP(A95,'12月'!$B$6:$F$100,2,FALSE)</f>
        <v>55</v>
      </c>
      <c r="AX95" s="16">
        <f>VLOOKUP(A95,'12月'!$B$6:$F$100,5,FALSE)</f>
        <v>6050</v>
      </c>
      <c r="AY95" s="127">
        <f t="shared" si="64"/>
        <v>22</v>
      </c>
      <c r="AZ95" s="128">
        <f t="shared" si="65"/>
        <v>46547</v>
      </c>
      <c r="BA95" s="128">
        <f t="shared" si="66"/>
        <v>183</v>
      </c>
    </row>
    <row r="96" spans="1:53" s="71" customFormat="1" ht="12">
      <c r="A96" s="96" t="s">
        <v>133</v>
      </c>
      <c r="B96" s="92">
        <v>1</v>
      </c>
      <c r="C96" s="92"/>
      <c r="D96" s="92">
        <v>1</v>
      </c>
      <c r="E96" s="92">
        <v>1</v>
      </c>
      <c r="F96" s="92"/>
      <c r="G96" s="92"/>
      <c r="H96" s="92"/>
      <c r="I96" s="92"/>
      <c r="J96" s="92"/>
      <c r="K96" s="92"/>
      <c r="L96" s="99">
        <f t="shared" si="71"/>
        <v>117916</v>
      </c>
      <c r="M96" s="99">
        <f t="shared" si="72"/>
        <v>65972</v>
      </c>
      <c r="N96" s="99">
        <f t="shared" si="73"/>
        <v>51944</v>
      </c>
      <c r="O96" s="92"/>
      <c r="P96" s="92">
        <f>VLOOKUP(A96,'1月'!$B$6:$E$101,2,FALSE)</f>
        <v>165</v>
      </c>
      <c r="Q96" s="92">
        <f>VLOOKUP(A96,'1月'!$B$6:$F$101,5,FALSE)</f>
        <v>7724</v>
      </c>
      <c r="R96" s="92">
        <f t="shared" si="55"/>
        <v>12</v>
      </c>
      <c r="S96" s="92"/>
      <c r="T96" s="92"/>
      <c r="U96" s="92">
        <f>VLOOKUP(A96,'3月'!$B$6:$F$101,2,FALSE)</f>
        <v>164</v>
      </c>
      <c r="V96" s="92">
        <f>VLOOKUP(A96,'3月'!$B$6:$F$101,5,FALSE)</f>
        <v>14356</v>
      </c>
      <c r="W96" s="92">
        <f t="shared" si="56"/>
        <v>22</v>
      </c>
      <c r="X96" s="105">
        <f>VLOOKUP(A96,'4月'!$B$6:$F$101,2,FALSE)</f>
        <v>164</v>
      </c>
      <c r="Y96" s="92">
        <f>VLOOKUP(A96,'4月'!$B$6:$F$101,5,FALSE)</f>
        <v>14320</v>
      </c>
      <c r="Z96" s="92">
        <f t="shared" si="57"/>
        <v>22</v>
      </c>
      <c r="AA96" s="92">
        <f>VLOOKUP(A96,'5月'!B96:F191,2,FALSE)</f>
        <v>164</v>
      </c>
      <c r="AB96" s="92">
        <f>VLOOKUP(A96,'5月'!B96:F191,5,FALSE)</f>
        <v>12456</v>
      </c>
      <c r="AC96" s="92">
        <f t="shared" si="58"/>
        <v>19</v>
      </c>
      <c r="AD96" s="92">
        <f>VLOOKUP(A96,'6月'!$B$6:$F$101,2,FALSE)</f>
        <v>164</v>
      </c>
      <c r="AE96" s="92">
        <f>VLOOKUP(A96,'6月'!$B$6:$F$101,5,FALSE)</f>
        <v>13720</v>
      </c>
      <c r="AF96" s="92">
        <f t="shared" si="59"/>
        <v>21</v>
      </c>
      <c r="AG96" s="92">
        <f>VLOOKUP(A96,'7月'!$B$6:$F$101,2,FALSE)</f>
        <v>164</v>
      </c>
      <c r="AH96" s="92">
        <f>VLOOKUP(A96,'7月'!$B$6:$F$101,5,FALSE)</f>
        <v>3396</v>
      </c>
      <c r="AI96" s="92">
        <f t="shared" si="60"/>
        <v>6</v>
      </c>
      <c r="AJ96" s="92"/>
      <c r="AK96" s="92"/>
      <c r="AL96" s="114">
        <f>VLOOKUP(A96,'9月'!$B$6:$F$100,2,FALSE)</f>
        <v>134</v>
      </c>
      <c r="AM96" s="92">
        <f>VLOOKUP(A96,'9月'!$B$6:$F$100,5,FALSE)</f>
        <v>11204</v>
      </c>
      <c r="AN96" s="92">
        <f t="shared" si="61"/>
        <v>21</v>
      </c>
      <c r="AO96" s="92">
        <f>VLOOKUP(A96,'10月'!$B$6:$F$100,2,FALSE)</f>
        <v>134</v>
      </c>
      <c r="AP96" s="92">
        <f>VLOOKUP(A96,'10月'!$B$6:$F$100,5,FALSE)</f>
        <v>11370</v>
      </c>
      <c r="AQ96" s="92">
        <f t="shared" si="62"/>
        <v>17</v>
      </c>
      <c r="AR96" s="92">
        <f>VLOOKUP(A96,'11月'!$B$6:$F$100,2,FALSE)</f>
        <v>134</v>
      </c>
      <c r="AS96" s="92">
        <f>VLOOKUP(A96,'11月'!$B$6:$F$100,5,FALSE)</f>
        <v>14655</v>
      </c>
      <c r="AT96" s="92">
        <f t="shared" si="63"/>
        <v>22</v>
      </c>
      <c r="AU96" s="92">
        <f>VLOOKUP(A96,'11月提标补差'!$B$6:$F$100,2,FALSE)</f>
        <v>134</v>
      </c>
      <c r="AV96" s="92">
        <f>VLOOKUP(A96,'11月提标补差'!$B$6:$F$100,5,FALSE)</f>
        <v>2801</v>
      </c>
      <c r="AW96" s="16">
        <f>VLOOKUP(A96,'12月'!$B$6:$F$100,2,FALSE)</f>
        <v>134</v>
      </c>
      <c r="AX96" s="16">
        <f>VLOOKUP(A96,'12月'!$B$6:$F$100,5,FALSE)</f>
        <v>14715</v>
      </c>
      <c r="AY96" s="127">
        <f t="shared" si="64"/>
        <v>22</v>
      </c>
      <c r="AZ96" s="128">
        <f t="shared" si="65"/>
        <v>120717</v>
      </c>
      <c r="BA96" s="128">
        <f t="shared" si="66"/>
        <v>184</v>
      </c>
    </row>
    <row r="97" spans="1:53" s="71" customFormat="1" ht="12">
      <c r="A97" s="96" t="s">
        <v>134</v>
      </c>
      <c r="B97" s="92">
        <v>1</v>
      </c>
      <c r="C97" s="92"/>
      <c r="D97" s="92">
        <v>1</v>
      </c>
      <c r="E97" s="92">
        <v>1</v>
      </c>
      <c r="F97" s="92"/>
      <c r="G97" s="92"/>
      <c r="H97" s="92"/>
      <c r="I97" s="92"/>
      <c r="J97" s="92"/>
      <c r="K97" s="92"/>
      <c r="L97" s="99">
        <f t="shared" si="71"/>
        <v>49687</v>
      </c>
      <c r="M97" s="99">
        <f t="shared" si="72"/>
        <v>27312</v>
      </c>
      <c r="N97" s="99">
        <f t="shared" si="73"/>
        <v>22375</v>
      </c>
      <c r="O97" s="92"/>
      <c r="P97" s="92">
        <f>VLOOKUP(A97,'1月'!$B$6:$E$101,2,FALSE)</f>
        <v>65</v>
      </c>
      <c r="Q97" s="92">
        <f>VLOOKUP(A97,'1月'!$B$6:$F$101,5,FALSE)</f>
        <v>3032</v>
      </c>
      <c r="R97" s="92">
        <f t="shared" si="55"/>
        <v>12</v>
      </c>
      <c r="S97" s="92"/>
      <c r="T97" s="92"/>
      <c r="U97" s="92">
        <f>VLOOKUP(A97,'3月'!$B$6:$F$101,2,FALSE)</f>
        <v>69</v>
      </c>
      <c r="V97" s="92">
        <f>VLOOKUP(A97,'3月'!$B$6:$F$101,5,FALSE)</f>
        <v>6072</v>
      </c>
      <c r="W97" s="92">
        <f t="shared" si="56"/>
        <v>22</v>
      </c>
      <c r="X97" s="105">
        <f>VLOOKUP(A97,'4月'!$B$6:$F$101,2,FALSE)</f>
        <v>68</v>
      </c>
      <c r="Y97" s="92">
        <f>VLOOKUP(A97,'4月'!$B$6:$F$101,5,FALSE)</f>
        <v>5992</v>
      </c>
      <c r="Z97" s="92">
        <f t="shared" si="57"/>
        <v>23</v>
      </c>
      <c r="AA97" s="92">
        <f>VLOOKUP(A97,'5月'!B97:F192,2,FALSE)</f>
        <v>68</v>
      </c>
      <c r="AB97" s="92">
        <f>VLOOKUP(A97,'5月'!B97:F192,5,FALSE)</f>
        <v>5164</v>
      </c>
      <c r="AC97" s="92">
        <f t="shared" si="58"/>
        <v>19</v>
      </c>
      <c r="AD97" s="92">
        <f>VLOOKUP(A97,'6月'!$B$6:$F$101,2,FALSE)</f>
        <v>68</v>
      </c>
      <c r="AE97" s="92">
        <f>VLOOKUP(A97,'6月'!$B$6:$F$101,5,FALSE)</f>
        <v>5628</v>
      </c>
      <c r="AF97" s="92">
        <f t="shared" si="59"/>
        <v>21</v>
      </c>
      <c r="AG97" s="92">
        <f>VLOOKUP(A97,'7月'!$B$6:$F$101,2,FALSE)</f>
        <v>68</v>
      </c>
      <c r="AH97" s="92">
        <f>VLOOKUP(A97,'7月'!$B$6:$F$101,5,FALSE)</f>
        <v>1424</v>
      </c>
      <c r="AI97" s="92">
        <f t="shared" si="60"/>
        <v>6</v>
      </c>
      <c r="AJ97" s="92"/>
      <c r="AK97" s="92"/>
      <c r="AL97" s="114">
        <f>VLOOKUP(A97,'9月'!$B$6:$F$100,2,FALSE)</f>
        <v>58</v>
      </c>
      <c r="AM97" s="92">
        <f>VLOOKUP(A97,'9月'!$B$6:$F$100,5,FALSE)</f>
        <v>4840</v>
      </c>
      <c r="AN97" s="92">
        <f t="shared" si="61"/>
        <v>21</v>
      </c>
      <c r="AO97" s="92">
        <f>VLOOKUP(A97,'10月'!$B$6:$F$100,2,FALSE)</f>
        <v>58</v>
      </c>
      <c r="AP97" s="92">
        <f>VLOOKUP(A97,'10月'!$B$6:$F$100,5,FALSE)</f>
        <v>4920</v>
      </c>
      <c r="AQ97" s="92">
        <f t="shared" si="62"/>
        <v>17</v>
      </c>
      <c r="AR97" s="92">
        <f>VLOOKUP(A97,'11月'!$B$6:$F$100,2,FALSE)</f>
        <v>58</v>
      </c>
      <c r="AS97" s="92">
        <f>VLOOKUP(A97,'11月'!$B$6:$F$100,5,FALSE)</f>
        <v>6345</v>
      </c>
      <c r="AT97" s="92">
        <f t="shared" si="63"/>
        <v>22</v>
      </c>
      <c r="AU97" s="92">
        <f>VLOOKUP(A97,'11月提标补差'!$B$6:$F$100,2,FALSE)</f>
        <v>58</v>
      </c>
      <c r="AV97" s="92">
        <f>VLOOKUP(A97,'11月提标补差'!$B$6:$F$100,5,FALSE)</f>
        <v>1210</v>
      </c>
      <c r="AW97" s="16">
        <f>VLOOKUP(A97,'12月'!$B$6:$F$100,2,FALSE)</f>
        <v>57</v>
      </c>
      <c r="AX97" s="16">
        <f>VLOOKUP(A97,'12月'!$B$6:$F$100,5,FALSE)</f>
        <v>6270</v>
      </c>
      <c r="AY97" s="127">
        <f t="shared" si="64"/>
        <v>22</v>
      </c>
      <c r="AZ97" s="128">
        <f t="shared" si="65"/>
        <v>50897</v>
      </c>
      <c r="BA97" s="128">
        <f t="shared" si="66"/>
        <v>185</v>
      </c>
    </row>
    <row r="98" spans="1:53" s="71" customFormat="1" ht="13.5" customHeight="1">
      <c r="A98" s="130" t="s">
        <v>135</v>
      </c>
      <c r="B98" s="92">
        <v>1</v>
      </c>
      <c r="C98" s="92"/>
      <c r="D98" s="92">
        <v>1</v>
      </c>
      <c r="E98" s="92">
        <v>1</v>
      </c>
      <c r="F98" s="92"/>
      <c r="G98" s="92"/>
      <c r="H98" s="92"/>
      <c r="I98" s="92"/>
      <c r="J98" s="92"/>
      <c r="K98" s="92"/>
      <c r="L98" s="99">
        <f t="shared" si="71"/>
        <v>63480</v>
      </c>
      <c r="M98" s="99">
        <f t="shared" si="72"/>
        <v>36580</v>
      </c>
      <c r="N98" s="99">
        <f t="shared" si="73"/>
        <v>26900</v>
      </c>
      <c r="O98" s="92"/>
      <c r="P98" s="92">
        <f>VLOOKUP(A98,'1月'!$B$6:$E$101,2,FALSE)</f>
        <v>96</v>
      </c>
      <c r="Q98" s="92">
        <f>VLOOKUP(A98,'1月'!$B$6:$F$101,5,FALSE)</f>
        <v>4540</v>
      </c>
      <c r="R98" s="92">
        <f t="shared" si="55"/>
        <v>12</v>
      </c>
      <c r="S98" s="92"/>
      <c r="T98" s="92"/>
      <c r="U98" s="92">
        <f>VLOOKUP(A98,'3月'!$B$6:$F$101,2,FALSE)</f>
        <v>91</v>
      </c>
      <c r="V98" s="92">
        <f>VLOOKUP(A98,'3月'!$B$6:$F$101,5,FALSE)</f>
        <v>7968</v>
      </c>
      <c r="W98" s="92">
        <f t="shared" si="56"/>
        <v>22</v>
      </c>
      <c r="X98" s="105">
        <f>VLOOKUP(A98,'4月'!$B$6:$F$101,2,FALSE)</f>
        <v>91</v>
      </c>
      <c r="Y98" s="92">
        <f>VLOOKUP(A98,'4月'!$B$6:$F$101,5,FALSE)</f>
        <v>7708</v>
      </c>
      <c r="Z98" s="92">
        <f t="shared" si="57"/>
        <v>22</v>
      </c>
      <c r="AA98" s="92">
        <f>VLOOKUP(A98,'5月'!B98:F193,2,FALSE)</f>
        <v>91</v>
      </c>
      <c r="AB98" s="92">
        <f>VLOOKUP(A98,'5月'!B98:F193,5,FALSE)</f>
        <v>6884</v>
      </c>
      <c r="AC98" s="92">
        <f t="shared" si="58"/>
        <v>19</v>
      </c>
      <c r="AD98" s="92">
        <f>VLOOKUP(A98,'6月'!$B$6:$F$101,2,FALSE)</f>
        <v>91</v>
      </c>
      <c r="AE98" s="92">
        <f>VLOOKUP(A98,'6月'!$B$6:$F$101,5,FALSE)</f>
        <v>7636</v>
      </c>
      <c r="AF98" s="92">
        <f t="shared" si="59"/>
        <v>21</v>
      </c>
      <c r="AG98" s="92">
        <f>VLOOKUP(A98,'7月'!$B$6:$F$101,2,FALSE)</f>
        <v>91</v>
      </c>
      <c r="AH98" s="92">
        <f>VLOOKUP(A98,'7月'!$B$6:$F$101,5,FALSE)</f>
        <v>1844</v>
      </c>
      <c r="AI98" s="92">
        <f t="shared" si="60"/>
        <v>6</v>
      </c>
      <c r="AJ98" s="92"/>
      <c r="AK98" s="92"/>
      <c r="AL98" s="114">
        <f>VLOOKUP(A98,'9月'!$B$6:$F$100,2,FALSE)</f>
        <v>70</v>
      </c>
      <c r="AM98" s="92">
        <f>VLOOKUP(A98,'9月'!$B$6:$F$100,5,FALSE)</f>
        <v>5880</v>
      </c>
      <c r="AN98" s="92">
        <f t="shared" si="61"/>
        <v>21</v>
      </c>
      <c r="AO98" s="92">
        <f>VLOOKUP(A98,'10月'!$B$6:$F$100,2,FALSE)</f>
        <v>69</v>
      </c>
      <c r="AP98" s="92">
        <f>VLOOKUP(A98,'10月'!$B$6:$F$100,5,FALSE)</f>
        <v>5865</v>
      </c>
      <c r="AQ98" s="92">
        <f t="shared" si="62"/>
        <v>17</v>
      </c>
      <c r="AR98" s="92">
        <f>VLOOKUP(A98,'11月'!$B$6:$F$100,2,FALSE)</f>
        <v>70</v>
      </c>
      <c r="AS98" s="92">
        <f>VLOOKUP(A98,'11月'!$B$6:$F$100,5,FALSE)</f>
        <v>7590</v>
      </c>
      <c r="AT98" s="92">
        <f t="shared" si="63"/>
        <v>22</v>
      </c>
      <c r="AU98" s="92">
        <f>VLOOKUP(A98,'11月提标补差'!$B$6:$F$100,2,FALSE)</f>
        <v>70</v>
      </c>
      <c r="AV98" s="92">
        <f>VLOOKUP(A98,'11月提标补差'!$B$6:$F$100,5,FALSE)</f>
        <v>1470</v>
      </c>
      <c r="AW98" s="16">
        <f>VLOOKUP(A98,'12月'!$B$6:$F$100,2,FALSE)</f>
        <v>69</v>
      </c>
      <c r="AX98" s="16">
        <f>VLOOKUP(A98,'12月'!$B$6:$F$100,5,FALSE)</f>
        <v>7565</v>
      </c>
      <c r="AY98" s="127">
        <f t="shared" si="64"/>
        <v>22</v>
      </c>
      <c r="AZ98" s="128">
        <f t="shared" si="65"/>
        <v>64950</v>
      </c>
      <c r="BA98" s="128">
        <f t="shared" si="66"/>
        <v>184</v>
      </c>
    </row>
    <row r="99" spans="1:53" s="71" customFormat="1" ht="12" customHeight="1">
      <c r="A99" s="96" t="s">
        <v>136</v>
      </c>
      <c r="B99" s="92">
        <v>1</v>
      </c>
      <c r="C99" s="92"/>
      <c r="D99" s="92">
        <v>1</v>
      </c>
      <c r="E99" s="92">
        <v>1</v>
      </c>
      <c r="F99" s="92"/>
      <c r="G99" s="86"/>
      <c r="H99" s="92"/>
      <c r="I99" s="92"/>
      <c r="J99" s="92"/>
      <c r="K99" s="92"/>
      <c r="L99" s="99">
        <f t="shared" si="71"/>
        <v>1005051</v>
      </c>
      <c r="M99" s="99">
        <f t="shared" si="72"/>
        <v>526176</v>
      </c>
      <c r="N99" s="99">
        <f t="shared" si="73"/>
        <v>478875</v>
      </c>
      <c r="O99" s="92"/>
      <c r="P99" s="92">
        <f>VLOOKUP(A99,'1月'!$B$6:$E$101,2,FALSE)</f>
        <v>1331</v>
      </c>
      <c r="Q99" s="92">
        <f>VLOOKUP(A99,'1月'!$B$6:$F$101,5,FALSE)</f>
        <v>63312</v>
      </c>
      <c r="R99" s="92">
        <f t="shared" si="55"/>
        <v>12</v>
      </c>
      <c r="S99" s="92"/>
      <c r="T99" s="92"/>
      <c r="U99" s="92">
        <f>VLOOKUP(A99,'3月'!$B$6:$F$101,2,FALSE)</f>
        <v>1339</v>
      </c>
      <c r="V99" s="92">
        <f>VLOOKUP(A99,'3月'!$B$6:$F$101,5,FALSE)</f>
        <v>116812</v>
      </c>
      <c r="W99" s="92">
        <f t="shared" si="56"/>
        <v>22</v>
      </c>
      <c r="X99" s="105">
        <f>VLOOKUP(A99,'4月'!$B$6:$F$101,2,FALSE)</f>
        <v>1338</v>
      </c>
      <c r="Y99" s="92">
        <f>VLOOKUP(A99,'4月'!$B$6:$F$101,5,FALSE)</f>
        <v>116720</v>
      </c>
      <c r="Z99" s="92">
        <f t="shared" si="57"/>
        <v>22</v>
      </c>
      <c r="AA99" s="92">
        <f>VLOOKUP(A99,'5月'!B99:F194,2,FALSE)</f>
        <v>1338</v>
      </c>
      <c r="AB99" s="92">
        <f>VLOOKUP(A99,'5月'!B99:F194,5,FALSE)</f>
        <v>100716</v>
      </c>
      <c r="AC99" s="92">
        <f t="shared" si="58"/>
        <v>19</v>
      </c>
      <c r="AD99" s="92">
        <f>VLOOKUP(A99,'6月'!$B$6:$F$101,2,FALSE)</f>
        <v>1338</v>
      </c>
      <c r="AE99" s="92">
        <f>VLOOKUP(A99,'6月'!$B$6:$F$101,5,FALSE)</f>
        <v>105904</v>
      </c>
      <c r="AF99" s="92">
        <f t="shared" si="59"/>
        <v>20</v>
      </c>
      <c r="AG99" s="92">
        <f>VLOOKUP(A99,'7月'!$B$6:$F$101,2,FALSE)</f>
        <v>1338</v>
      </c>
      <c r="AH99" s="92">
        <f>VLOOKUP(A99,'7月'!$B$6:$F$101,5,FALSE)</f>
        <v>22712</v>
      </c>
      <c r="AI99" s="92">
        <f t="shared" si="60"/>
        <v>5</v>
      </c>
      <c r="AJ99" s="92"/>
      <c r="AK99" s="92"/>
      <c r="AL99" s="114">
        <f>VLOOKUP(A99,'9月'!$B$6:$F$100,2,FALSE)</f>
        <v>1244</v>
      </c>
      <c r="AM99" s="92">
        <f>VLOOKUP(A99,'9月'!$B$6:$F$100,5,FALSE)</f>
        <v>108040</v>
      </c>
      <c r="AN99" s="92">
        <f t="shared" si="61"/>
        <v>22</v>
      </c>
      <c r="AO99" s="92">
        <f>VLOOKUP(A99,'10月'!$B$6:$F$100,2,FALSE)</f>
        <v>1237</v>
      </c>
      <c r="AP99" s="92">
        <f>VLOOKUP(A99,'10月'!$B$6:$F$100,5,FALSE)</f>
        <v>105045</v>
      </c>
      <c r="AQ99" s="92">
        <f t="shared" si="62"/>
        <v>17</v>
      </c>
      <c r="AR99" s="92">
        <f>VLOOKUP(A99,'11月'!$B$6:$F$100,2,FALSE)</f>
        <v>1239</v>
      </c>
      <c r="AS99" s="92">
        <f>VLOOKUP(A99,'11月'!$B$6:$F$100,5,FALSE)</f>
        <v>135930</v>
      </c>
      <c r="AT99" s="92">
        <f t="shared" si="63"/>
        <v>22</v>
      </c>
      <c r="AU99" s="92">
        <f>VLOOKUP(A99,'11月提标补差'!$B$6:$F$100,2,FALSE)</f>
        <v>1244</v>
      </c>
      <c r="AV99" s="92">
        <f>VLOOKUP(A99,'11月提标补差'!$B$6:$F$100,5,FALSE)</f>
        <v>26975</v>
      </c>
      <c r="AW99" s="16">
        <f>VLOOKUP(A99,'12月'!$B$6:$F$100,2,FALSE)</f>
        <v>1237</v>
      </c>
      <c r="AX99" s="16">
        <f>VLOOKUP(A99,'12月'!$B$6:$F$100,5,FALSE)</f>
        <v>129860</v>
      </c>
      <c r="AY99" s="127">
        <f t="shared" si="64"/>
        <v>21</v>
      </c>
      <c r="AZ99" s="128">
        <f t="shared" si="65"/>
        <v>1032026</v>
      </c>
      <c r="BA99" s="128">
        <f t="shared" si="66"/>
        <v>182</v>
      </c>
    </row>
    <row r="100" spans="1:53" s="71" customFormat="1" ht="12">
      <c r="A100" s="96" t="s">
        <v>137</v>
      </c>
      <c r="B100" s="92">
        <v>1</v>
      </c>
      <c r="C100" s="92"/>
      <c r="D100" s="92">
        <v>1</v>
      </c>
      <c r="E100" s="92">
        <v>1</v>
      </c>
      <c r="F100" s="92"/>
      <c r="G100" s="92"/>
      <c r="H100" s="92"/>
      <c r="I100" s="92"/>
      <c r="J100" s="92"/>
      <c r="K100" s="92"/>
      <c r="L100" s="99">
        <f t="shared" si="71"/>
        <v>75799</v>
      </c>
      <c r="M100" s="99">
        <f t="shared" si="72"/>
        <v>40944</v>
      </c>
      <c r="N100" s="99">
        <f t="shared" si="73"/>
        <v>34855</v>
      </c>
      <c r="O100" s="92"/>
      <c r="P100" s="92">
        <f>VLOOKUP(A100,'1月'!$B$6:$E$101,2,FALSE)</f>
        <v>103</v>
      </c>
      <c r="Q100" s="92">
        <f>VLOOKUP(A100,'1月'!$B$6:$F$101,5,FALSE)</f>
        <v>4852</v>
      </c>
      <c r="R100" s="92">
        <f t="shared" si="55"/>
        <v>12</v>
      </c>
      <c r="S100" s="92"/>
      <c r="T100" s="92"/>
      <c r="U100" s="92">
        <f>VLOOKUP(A100,'3月'!$B$6:$F$101,2,FALSE)</f>
        <v>102</v>
      </c>
      <c r="V100" s="92">
        <f>VLOOKUP(A100,'3月'!$B$6:$F$101,5,FALSE)</f>
        <v>8948</v>
      </c>
      <c r="W100" s="92">
        <f t="shared" si="56"/>
        <v>22</v>
      </c>
      <c r="X100" s="105">
        <f>VLOOKUP(A100,'4月'!$B$6:$F$101,2,FALSE)</f>
        <v>102</v>
      </c>
      <c r="Y100" s="92">
        <f>VLOOKUP(A100,'4月'!$B$6:$F$101,5,FALSE)</f>
        <v>8924</v>
      </c>
      <c r="Z100" s="92">
        <f t="shared" si="57"/>
        <v>22</v>
      </c>
      <c r="AA100" s="92">
        <f>VLOOKUP(A100,'5月'!B100:F195,2,FALSE)</f>
        <v>102</v>
      </c>
      <c r="AB100" s="92">
        <f>VLOOKUP(A100,'5月'!B100:F195,5,FALSE)</f>
        <v>7640</v>
      </c>
      <c r="AC100" s="92">
        <f t="shared" si="58"/>
        <v>19</v>
      </c>
      <c r="AD100" s="92">
        <f>VLOOKUP(A100,'6月'!$B$6:$F$101,2,FALSE)</f>
        <v>102</v>
      </c>
      <c r="AE100" s="92">
        <f>VLOOKUP(A100,'6月'!$B$6:$F$101,5,FALSE)</f>
        <v>8476</v>
      </c>
      <c r="AF100" s="92">
        <f t="shared" si="59"/>
        <v>21</v>
      </c>
      <c r="AG100" s="92">
        <f>VLOOKUP(A100,'7月'!$B$6:$F$101,2,FALSE)</f>
        <v>102</v>
      </c>
      <c r="AH100" s="92">
        <f>VLOOKUP(A100,'7月'!$B$6:$F$101,5,FALSE)</f>
        <v>2104</v>
      </c>
      <c r="AI100" s="92">
        <f t="shared" si="60"/>
        <v>6</v>
      </c>
      <c r="AJ100" s="92"/>
      <c r="AK100" s="92"/>
      <c r="AL100" s="114">
        <f>VLOOKUP(A100,'9月'!$B$6:$F$100,2,FALSE)</f>
        <v>90</v>
      </c>
      <c r="AM100" s="92">
        <f>VLOOKUP(A100,'9月'!$B$6:$F$100,5,FALSE)</f>
        <v>7560</v>
      </c>
      <c r="AN100" s="92">
        <f t="shared" si="61"/>
        <v>21</v>
      </c>
      <c r="AO100" s="92">
        <f>VLOOKUP(A100,'10月'!$B$6:$F$100,2,FALSE)</f>
        <v>90</v>
      </c>
      <c r="AP100" s="92">
        <f>VLOOKUP(A100,'10月'!$B$6:$F$100,5,FALSE)</f>
        <v>7615</v>
      </c>
      <c r="AQ100" s="92">
        <f t="shared" si="62"/>
        <v>17</v>
      </c>
      <c r="AR100" s="92">
        <f>VLOOKUP(A100,'11月'!$B$6:$F$100,2,FALSE)</f>
        <v>90</v>
      </c>
      <c r="AS100" s="92">
        <f>VLOOKUP(A100,'11月'!$B$6:$F$100,5,FALSE)</f>
        <v>9790</v>
      </c>
      <c r="AT100" s="92">
        <f t="shared" si="63"/>
        <v>22</v>
      </c>
      <c r="AU100" s="92">
        <f>VLOOKUP(A100,'11月提标补差'!$B$6:$F$100,2,FALSE)</f>
        <v>90</v>
      </c>
      <c r="AV100" s="92">
        <f>VLOOKUP(A100,'11月提标补差'!$B$6:$F$100,5,FALSE)</f>
        <v>1890</v>
      </c>
      <c r="AW100" s="16">
        <f>VLOOKUP(A100,'12月'!$B$6:$F$100,2,FALSE)</f>
        <v>90</v>
      </c>
      <c r="AX100" s="16">
        <f>VLOOKUP(A100,'12月'!$B$6:$F$100,5,FALSE)</f>
        <v>9890</v>
      </c>
      <c r="AY100" s="127">
        <f t="shared" si="64"/>
        <v>22</v>
      </c>
      <c r="AZ100" s="128">
        <f t="shared" si="65"/>
        <v>77689</v>
      </c>
      <c r="BA100" s="128">
        <f t="shared" si="66"/>
        <v>184</v>
      </c>
    </row>
    <row r="101" spans="1:53" s="68" customFormat="1" ht="12">
      <c r="A101" s="131" t="s">
        <v>138</v>
      </c>
      <c r="B101" s="105">
        <v>1</v>
      </c>
      <c r="C101" s="105">
        <v>1</v>
      </c>
      <c r="D101" s="105"/>
      <c r="E101" s="105">
        <v>1</v>
      </c>
      <c r="F101" s="105"/>
      <c r="G101" s="105"/>
      <c r="H101" s="131"/>
      <c r="I101" s="131"/>
      <c r="J101" s="131"/>
      <c r="K101" s="105"/>
      <c r="L101" s="89">
        <f t="shared" si="71"/>
        <v>58687</v>
      </c>
      <c r="M101" s="89">
        <f t="shared" si="72"/>
        <v>32136</v>
      </c>
      <c r="N101" s="89">
        <f t="shared" si="73"/>
        <v>26551</v>
      </c>
      <c r="O101" s="105"/>
      <c r="P101" s="92">
        <f>VLOOKUP(A101,'1月'!$B$6:$E$101,2,FALSE)</f>
        <v>81</v>
      </c>
      <c r="Q101" s="92">
        <f>VLOOKUP(A101,'1月'!$B$6:$F$101,5,FALSE)</f>
        <v>4412</v>
      </c>
      <c r="R101" s="92">
        <f t="shared" si="55"/>
        <v>14</v>
      </c>
      <c r="S101" s="131"/>
      <c r="T101" s="131"/>
      <c r="U101" s="92">
        <f>VLOOKUP(A101,'3月'!$B$6:$F$101,2,FALSE)</f>
        <v>78</v>
      </c>
      <c r="V101" s="92">
        <f>VLOOKUP(A101,'3月'!$B$6:$F$101,5,FALSE)</f>
        <v>6860</v>
      </c>
      <c r="W101" s="92">
        <f t="shared" si="56"/>
        <v>22</v>
      </c>
      <c r="X101" s="105">
        <f>VLOOKUP(A101,'4月'!$B$6:$F$101,2,FALSE)</f>
        <v>78</v>
      </c>
      <c r="Y101" s="92">
        <f>VLOOKUP(A101,'4月'!$B$6:$F$101,5,FALSE)</f>
        <v>7040</v>
      </c>
      <c r="Z101" s="92">
        <f t="shared" si="57"/>
        <v>23</v>
      </c>
      <c r="AA101" s="92">
        <f>VLOOKUP(A101,'5月'!B101:F196,2,FALSE)</f>
        <v>78</v>
      </c>
      <c r="AB101" s="92">
        <f>VLOOKUP(A101,'5月'!B101:F196,5,FALSE)</f>
        <v>7620</v>
      </c>
      <c r="AC101" s="92">
        <f t="shared" si="58"/>
        <v>25</v>
      </c>
      <c r="AD101" s="92">
        <f>VLOOKUP(A101,'6月'!$B$6:$F$101,2,FALSE)</f>
        <v>78</v>
      </c>
      <c r="AE101" s="92">
        <f>VLOOKUP(A101,'6月'!$B$6:$F$101,5,FALSE)</f>
        <v>6204</v>
      </c>
      <c r="AF101" s="92">
        <f t="shared" si="59"/>
        <v>20</v>
      </c>
      <c r="AG101" s="92">
        <f>VLOOKUP(A101,'7月'!$B$6:$F$101,2,FALSE)</f>
        <v>0</v>
      </c>
      <c r="AH101" s="92">
        <f>VLOOKUP(A101,'7月'!$B$6:$F$101,5,FALSE)</f>
        <v>0</v>
      </c>
      <c r="AI101" s="92">
        <v>0</v>
      </c>
      <c r="AJ101" s="92"/>
      <c r="AK101" s="92"/>
      <c r="AL101" s="114">
        <f>VLOOKUP(A101,'9月'!$B$6:$F$100,2,FALSE)</f>
        <v>68</v>
      </c>
      <c r="AM101" s="92">
        <f>VLOOKUP(A101,'9月'!$B$6:$F$100,5,FALSE)</f>
        <v>5996</v>
      </c>
      <c r="AN101" s="92">
        <f t="shared" si="61"/>
        <v>23</v>
      </c>
      <c r="AO101" s="92">
        <f>VLOOKUP(A101,'10月'!$B$6:$F$100,2,FALSE)</f>
        <v>70</v>
      </c>
      <c r="AP101" s="92">
        <f>VLOOKUP(A101,'10月'!$B$6:$F$100,5,FALSE)</f>
        <v>7840</v>
      </c>
      <c r="AQ101" s="92">
        <f t="shared" si="62"/>
        <v>23</v>
      </c>
      <c r="AR101" s="92">
        <f>VLOOKUP(A101,'11月'!$B$6:$F$100,2,FALSE)</f>
        <v>70</v>
      </c>
      <c r="AS101" s="92">
        <f>VLOOKUP(A101,'11月'!$B$6:$F$100,5,FALSE)</f>
        <v>7660</v>
      </c>
      <c r="AT101" s="92">
        <f t="shared" si="63"/>
        <v>22</v>
      </c>
      <c r="AU101" s="92">
        <f>VLOOKUP(A101,'11月提标补差'!$B$6:$F$100,2,FALSE)</f>
        <v>68</v>
      </c>
      <c r="AV101" s="92">
        <f>VLOOKUP(A101,'11月提标补差'!$B$6:$F$100,5,FALSE)</f>
        <v>1499</v>
      </c>
      <c r="AW101" s="16">
        <f>VLOOKUP(A101,'12月'!$B$6:$F$100,2,FALSE)</f>
        <v>70</v>
      </c>
      <c r="AX101" s="16">
        <f>VLOOKUP(A101,'12月'!$B$6:$F$100,5,FALSE)</f>
        <v>5055</v>
      </c>
      <c r="AY101" s="127">
        <f t="shared" si="64"/>
        <v>15</v>
      </c>
      <c r="AZ101" s="128">
        <f t="shared" si="65"/>
        <v>60186</v>
      </c>
      <c r="BA101" s="128">
        <f t="shared" si="66"/>
        <v>187</v>
      </c>
    </row>
    <row r="102" spans="30:51" ht="14.25">
      <c r="AD102" s="132"/>
      <c r="AN102" s="73">
        <f>SUM(AN6:AN101)</f>
        <v>1872</v>
      </c>
      <c r="AQ102" s="73">
        <f>SUM(AQ6:AQ101)</f>
        <v>1446</v>
      </c>
      <c r="AT102" s="73">
        <f>SUM(AT6:AT101)</f>
        <v>1882</v>
      </c>
      <c r="AY102" s="73">
        <f>SUM(AY6:AY101)</f>
        <v>1921</v>
      </c>
    </row>
    <row r="103" spans="40:51" ht="14.25">
      <c r="AN103" s="73">
        <f>AN102/86</f>
        <v>21.767441860465116</v>
      </c>
      <c r="AO103" s="73">
        <f aca="true" t="shared" si="74" ref="AO103:AY103">AO102/86</f>
        <v>0</v>
      </c>
      <c r="AP103" s="73">
        <f t="shared" si="74"/>
        <v>0</v>
      </c>
      <c r="AQ103" s="73">
        <f t="shared" si="74"/>
        <v>16.813953488372093</v>
      </c>
      <c r="AR103" s="73">
        <f t="shared" si="74"/>
        <v>0</v>
      </c>
      <c r="AS103" s="73">
        <f t="shared" si="74"/>
        <v>0</v>
      </c>
      <c r="AT103" s="73">
        <f t="shared" si="74"/>
        <v>21.88372093023256</v>
      </c>
      <c r="AU103" s="73">
        <f t="shared" si="74"/>
        <v>0</v>
      </c>
      <c r="AV103" s="73">
        <f t="shared" si="74"/>
        <v>0</v>
      </c>
      <c r="AW103" s="73">
        <f t="shared" si="74"/>
        <v>0</v>
      </c>
      <c r="AX103" s="73">
        <f t="shared" si="74"/>
        <v>0</v>
      </c>
      <c r="AY103" s="73">
        <f t="shared" si="74"/>
        <v>22.337209302325583</v>
      </c>
    </row>
    <row r="104" spans="21:52" ht="14.25">
      <c r="U104" s="73">
        <f>X89+X90+X83+X71+X67+X58+X49+X50+X43+X37+X23+X18+X19</f>
        <v>10928</v>
      </c>
      <c r="AN104" s="73">
        <v>22</v>
      </c>
      <c r="AQ104" s="73">
        <v>17</v>
      </c>
      <c r="AT104" s="73">
        <v>22</v>
      </c>
      <c r="AY104" s="73">
        <v>23</v>
      </c>
      <c r="AZ104" s="73">
        <v>23777913.35</v>
      </c>
    </row>
    <row r="105" spans="13:14" ht="14.25">
      <c r="M105" s="73">
        <f>X81+X80+X56+X35+X33+X28+X20+X17</f>
        <v>279</v>
      </c>
      <c r="N105" s="73">
        <f>30442-279-10928</f>
        <v>19235</v>
      </c>
    </row>
    <row r="106" spans="38:41" ht="14.25">
      <c r="AL106" s="75">
        <f>AL81+AL56+AL35+AL33+AL28+AL20+AL17</f>
        <v>219</v>
      </c>
      <c r="AM106" s="73">
        <f>AL89+AL90+AL83+AL71+AL67+AL58+AL49+AL50+AL43+AL37+AL23+AL18+AL19</f>
        <v>11303</v>
      </c>
      <c r="AO106" s="73">
        <f>29061-AM106-AL106</f>
        <v>17539</v>
      </c>
    </row>
    <row r="107" spans="39:46" ht="14.25">
      <c r="AM107" s="73">
        <f>29061-AL106</f>
        <v>28842</v>
      </c>
      <c r="AT107" s="73">
        <f>AN104+AQ104+AT104+AY104</f>
        <v>84</v>
      </c>
    </row>
  </sheetData>
  <sheetProtection/>
  <mergeCells count="21">
    <mergeCell ref="A1:AX1"/>
    <mergeCell ref="B2:F2"/>
    <mergeCell ref="H2:K2"/>
    <mergeCell ref="L2:N2"/>
    <mergeCell ref="P2:R2"/>
    <mergeCell ref="S2:T2"/>
    <mergeCell ref="U2:W2"/>
    <mergeCell ref="X2:Z2"/>
    <mergeCell ref="AA2:AC2"/>
    <mergeCell ref="AD2:AF2"/>
    <mergeCell ref="AG2:AI2"/>
    <mergeCell ref="AJ2:AK2"/>
    <mergeCell ref="AL2:AN2"/>
    <mergeCell ref="AO2:AQ2"/>
    <mergeCell ref="AR2:AT2"/>
    <mergeCell ref="AU2:AV2"/>
    <mergeCell ref="AW2:AY2"/>
    <mergeCell ref="AZ2:BA2"/>
    <mergeCell ref="A2:A3"/>
    <mergeCell ref="G2:G3"/>
    <mergeCell ref="O2:O3"/>
  </mergeCells>
  <printOptions/>
  <pageMargins left="0.75" right="0.75" top="1" bottom="1" header="0.5" footer="0.5"/>
  <pageSetup horizontalDpi="600" verticalDpi="600" orientation="portrait" paperSize="9"/>
  <ignoredErrors>
    <ignoredError sqref="N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7"/>
  <sheetViews>
    <sheetView zoomScaleSheetLayoutView="100" workbookViewId="0" topLeftCell="A1">
      <selection activeCell="K19" sqref="K19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6" width="11.625" style="1" customWidth="1"/>
    <col min="7" max="8" width="4.25390625" style="1" customWidth="1"/>
    <col min="9" max="16384" width="9.00390625" style="1" customWidth="1"/>
  </cols>
  <sheetData>
    <row r="1" spans="1:6" s="1" customFormat="1" ht="47.25" customHeight="1">
      <c r="A1" s="2" t="s">
        <v>193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194</v>
      </c>
      <c r="E2" s="5"/>
      <c r="F2" s="5"/>
    </row>
    <row r="3" spans="1:6" s="1" customFormat="1" ht="33.75" customHeight="1">
      <c r="A3" s="6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</row>
    <row r="4" spans="1:6" s="1" customFormat="1" ht="18" customHeight="1">
      <c r="A4" s="8" t="s">
        <v>147</v>
      </c>
      <c r="B4" s="8"/>
      <c r="C4" s="9">
        <v>29020</v>
      </c>
      <c r="D4" s="9">
        <v>16230</v>
      </c>
      <c r="E4" s="9">
        <v>3137400</v>
      </c>
      <c r="F4" s="10">
        <v>3153630</v>
      </c>
    </row>
    <row r="5" spans="1:6" s="1" customFormat="1" ht="18" customHeight="1">
      <c r="A5" s="11" t="s">
        <v>148</v>
      </c>
      <c r="B5" s="11"/>
      <c r="C5" s="12">
        <v>4574</v>
      </c>
      <c r="D5" s="12">
        <v>3410</v>
      </c>
      <c r="E5" s="12">
        <v>492910</v>
      </c>
      <c r="F5" s="13">
        <v>496320</v>
      </c>
    </row>
    <row r="6" spans="1:6" s="1" customFormat="1" ht="18" customHeight="1">
      <c r="A6" s="14" t="s">
        <v>149</v>
      </c>
      <c r="B6" s="15" t="s">
        <v>37</v>
      </c>
      <c r="C6" s="16">
        <v>103</v>
      </c>
      <c r="D6" s="16"/>
      <c r="E6" s="16">
        <v>11330</v>
      </c>
      <c r="F6" s="10">
        <v>11330</v>
      </c>
    </row>
    <row r="7" spans="1:6" s="1" customFormat="1" ht="18" customHeight="1">
      <c r="A7" s="14"/>
      <c r="B7" s="15" t="s">
        <v>38</v>
      </c>
      <c r="C7" s="16">
        <v>179</v>
      </c>
      <c r="D7" s="16"/>
      <c r="E7" s="16">
        <v>19690</v>
      </c>
      <c r="F7" s="10">
        <v>19690</v>
      </c>
    </row>
    <row r="8" spans="1:6" s="1" customFormat="1" ht="18" customHeight="1">
      <c r="A8" s="14"/>
      <c r="B8" s="15" t="s">
        <v>39</v>
      </c>
      <c r="C8" s="16">
        <v>234</v>
      </c>
      <c r="D8" s="16"/>
      <c r="E8" s="16">
        <v>25740</v>
      </c>
      <c r="F8" s="10">
        <v>25740</v>
      </c>
    </row>
    <row r="9" spans="1:6" s="1" customFormat="1" ht="18" customHeight="1">
      <c r="A9" s="14"/>
      <c r="B9" s="15" t="s">
        <v>40</v>
      </c>
      <c r="C9" s="16">
        <v>247</v>
      </c>
      <c r="D9" s="16"/>
      <c r="E9" s="16">
        <v>27170</v>
      </c>
      <c r="F9" s="10">
        <v>27170</v>
      </c>
    </row>
    <row r="10" spans="1:6" s="1" customFormat="1" ht="18" customHeight="1">
      <c r="A10" s="14"/>
      <c r="B10" s="15" t="s">
        <v>41</v>
      </c>
      <c r="C10" s="16">
        <v>111</v>
      </c>
      <c r="D10" s="16"/>
      <c r="E10" s="16">
        <v>12210</v>
      </c>
      <c r="F10" s="10">
        <v>12210</v>
      </c>
    </row>
    <row r="11" spans="1:6" s="1" customFormat="1" ht="18" customHeight="1">
      <c r="A11" s="14"/>
      <c r="B11" s="15" t="s">
        <v>42</v>
      </c>
      <c r="C11" s="16">
        <v>106</v>
      </c>
      <c r="D11" s="16"/>
      <c r="E11" s="16">
        <v>11640</v>
      </c>
      <c r="F11" s="10">
        <v>11640</v>
      </c>
    </row>
    <row r="12" spans="1:6" s="1" customFormat="1" ht="18" customHeight="1">
      <c r="A12" s="14"/>
      <c r="B12" s="15" t="s">
        <v>43</v>
      </c>
      <c r="C12" s="16">
        <v>145</v>
      </c>
      <c r="D12" s="16"/>
      <c r="E12" s="16">
        <v>15950</v>
      </c>
      <c r="F12" s="10">
        <v>15950</v>
      </c>
    </row>
    <row r="13" spans="1:6" s="1" customFormat="1" ht="18" customHeight="1">
      <c r="A13" s="14"/>
      <c r="B13" s="15" t="s">
        <v>44</v>
      </c>
      <c r="C13" s="16">
        <v>98</v>
      </c>
      <c r="D13" s="16"/>
      <c r="E13" s="16">
        <v>10780</v>
      </c>
      <c r="F13" s="10">
        <v>10780</v>
      </c>
    </row>
    <row r="14" spans="1:6" s="1" customFormat="1" ht="18" customHeight="1">
      <c r="A14" s="14"/>
      <c r="B14" s="15" t="s">
        <v>45</v>
      </c>
      <c r="C14" s="16">
        <v>1044</v>
      </c>
      <c r="D14" s="16"/>
      <c r="E14" s="16">
        <v>113590</v>
      </c>
      <c r="F14" s="10">
        <v>113590</v>
      </c>
    </row>
    <row r="15" spans="1:6" s="1" customFormat="1" ht="18" customHeight="1">
      <c r="A15" s="14"/>
      <c r="B15" s="15" t="s">
        <v>46</v>
      </c>
      <c r="C15" s="16">
        <v>55</v>
      </c>
      <c r="D15" s="16"/>
      <c r="E15" s="16">
        <v>5995</v>
      </c>
      <c r="F15" s="10">
        <v>5995</v>
      </c>
    </row>
    <row r="16" spans="1:6" s="1" customFormat="1" ht="18" customHeight="1">
      <c r="A16" s="14"/>
      <c r="B16" s="15" t="s">
        <v>47</v>
      </c>
      <c r="C16" s="16">
        <v>70</v>
      </c>
      <c r="D16" s="16"/>
      <c r="E16" s="16">
        <v>7695</v>
      </c>
      <c r="F16" s="10">
        <v>7695</v>
      </c>
    </row>
    <row r="17" spans="1:6" s="1" customFormat="1" ht="18" customHeight="1">
      <c r="A17" s="14"/>
      <c r="B17" s="15" t="s">
        <v>48</v>
      </c>
      <c r="C17" s="16">
        <v>8</v>
      </c>
      <c r="D17" s="16">
        <v>880</v>
      </c>
      <c r="E17" s="16"/>
      <c r="F17" s="10">
        <v>880</v>
      </c>
    </row>
    <row r="18" spans="1:6" s="1" customFormat="1" ht="18" customHeight="1">
      <c r="A18" s="14"/>
      <c r="B18" s="15" t="s">
        <v>50</v>
      </c>
      <c r="C18" s="16">
        <v>1037</v>
      </c>
      <c r="D18" s="16"/>
      <c r="E18" s="16">
        <v>113630</v>
      </c>
      <c r="F18" s="10">
        <v>113630</v>
      </c>
    </row>
    <row r="19" spans="1:6" s="1" customFormat="1" ht="18" customHeight="1">
      <c r="A19" s="14"/>
      <c r="B19" s="15" t="s">
        <v>51</v>
      </c>
      <c r="C19" s="16">
        <v>803</v>
      </c>
      <c r="D19" s="16"/>
      <c r="E19" s="16">
        <v>83340</v>
      </c>
      <c r="F19" s="10">
        <v>83340</v>
      </c>
    </row>
    <row r="20" spans="1:6" s="1" customFormat="1" ht="18" customHeight="1">
      <c r="A20" s="14"/>
      <c r="B20" s="15" t="s">
        <v>53</v>
      </c>
      <c r="C20" s="16">
        <v>23</v>
      </c>
      <c r="D20" s="16">
        <v>2530</v>
      </c>
      <c r="E20" s="16"/>
      <c r="F20" s="10">
        <v>2530</v>
      </c>
    </row>
    <row r="21" spans="1:6" s="1" customFormat="1" ht="18" customHeight="1">
      <c r="A21" s="14"/>
      <c r="B21" s="17" t="s">
        <v>54</v>
      </c>
      <c r="C21" s="18">
        <v>311</v>
      </c>
      <c r="D21" s="16"/>
      <c r="E21" s="16">
        <v>34150</v>
      </c>
      <c r="F21" s="10">
        <v>34150</v>
      </c>
    </row>
    <row r="22" spans="1:10" s="1" customFormat="1" ht="18" customHeight="1">
      <c r="A22" s="19" t="s">
        <v>183</v>
      </c>
      <c r="B22" s="19"/>
      <c r="C22" s="20">
        <v>4628</v>
      </c>
      <c r="D22" s="20">
        <v>6240</v>
      </c>
      <c r="E22" s="20">
        <v>495990</v>
      </c>
      <c r="F22" s="20">
        <v>502230</v>
      </c>
      <c r="J22" s="29"/>
    </row>
    <row r="23" spans="1:6" s="1" customFormat="1" ht="18" customHeight="1">
      <c r="A23" s="14" t="s">
        <v>173</v>
      </c>
      <c r="B23" s="21" t="s">
        <v>56</v>
      </c>
      <c r="C23" s="16">
        <v>1791</v>
      </c>
      <c r="D23" s="22"/>
      <c r="E23" s="16">
        <v>202225</v>
      </c>
      <c r="F23" s="10">
        <v>202225</v>
      </c>
    </row>
    <row r="24" spans="1:6" s="1" customFormat="1" ht="18" customHeight="1">
      <c r="A24" s="14"/>
      <c r="B24" s="21" t="s">
        <v>57</v>
      </c>
      <c r="C24" s="16">
        <v>41</v>
      </c>
      <c r="D24" s="22"/>
      <c r="E24" s="16">
        <v>4510</v>
      </c>
      <c r="F24" s="10">
        <v>4510</v>
      </c>
    </row>
    <row r="25" spans="1:6" s="1" customFormat="1" ht="18" customHeight="1">
      <c r="A25" s="14"/>
      <c r="B25" s="21" t="s">
        <v>58</v>
      </c>
      <c r="C25" s="16">
        <v>108</v>
      </c>
      <c r="D25" s="22"/>
      <c r="E25" s="16">
        <v>11880</v>
      </c>
      <c r="F25" s="10">
        <v>11880</v>
      </c>
    </row>
    <row r="26" spans="1:6" s="1" customFormat="1" ht="18" customHeight="1">
      <c r="A26" s="14"/>
      <c r="B26" s="21" t="s">
        <v>59</v>
      </c>
      <c r="C26" s="16">
        <v>399</v>
      </c>
      <c r="D26" s="22"/>
      <c r="E26" s="16">
        <v>43715</v>
      </c>
      <c r="F26" s="10">
        <v>43715</v>
      </c>
    </row>
    <row r="27" spans="1:6" s="1" customFormat="1" ht="18" customHeight="1">
      <c r="A27" s="14"/>
      <c r="B27" s="21" t="s">
        <v>60</v>
      </c>
      <c r="C27" s="16">
        <v>20</v>
      </c>
      <c r="D27" s="22"/>
      <c r="E27" s="16">
        <v>2200</v>
      </c>
      <c r="F27" s="10">
        <v>2200</v>
      </c>
    </row>
    <row r="28" spans="1:6" s="1" customFormat="1" ht="18" customHeight="1">
      <c r="A28" s="14"/>
      <c r="B28" s="21" t="s">
        <v>61</v>
      </c>
      <c r="C28" s="16">
        <v>9</v>
      </c>
      <c r="D28" s="22">
        <v>990</v>
      </c>
      <c r="E28" s="16"/>
      <c r="F28" s="10">
        <v>990</v>
      </c>
    </row>
    <row r="29" spans="1:6" s="1" customFormat="1" ht="18" customHeight="1">
      <c r="A29" s="14"/>
      <c r="B29" s="21" t="s">
        <v>63</v>
      </c>
      <c r="C29" s="16">
        <v>229</v>
      </c>
      <c r="D29" s="22"/>
      <c r="E29" s="16">
        <v>24045</v>
      </c>
      <c r="F29" s="10">
        <v>24045</v>
      </c>
    </row>
    <row r="30" spans="1:6" s="1" customFormat="1" ht="18" customHeight="1">
      <c r="A30" s="14"/>
      <c r="B30" s="21" t="s">
        <v>64</v>
      </c>
      <c r="C30" s="16">
        <v>69</v>
      </c>
      <c r="D30" s="22"/>
      <c r="E30" s="16">
        <v>7245</v>
      </c>
      <c r="F30" s="10">
        <v>7245</v>
      </c>
    </row>
    <row r="31" spans="1:6" s="1" customFormat="1" ht="18" customHeight="1">
      <c r="A31" s="14"/>
      <c r="B31" s="21" t="s">
        <v>65</v>
      </c>
      <c r="C31" s="16">
        <v>436</v>
      </c>
      <c r="D31" s="22"/>
      <c r="E31" s="16">
        <v>45710</v>
      </c>
      <c r="F31" s="10">
        <v>45710</v>
      </c>
    </row>
    <row r="32" spans="1:6" s="1" customFormat="1" ht="18" customHeight="1">
      <c r="A32" s="14"/>
      <c r="B32" s="21" t="s">
        <v>66</v>
      </c>
      <c r="C32" s="16">
        <v>1088</v>
      </c>
      <c r="D32" s="22"/>
      <c r="E32" s="16">
        <v>113875</v>
      </c>
      <c r="F32" s="10">
        <v>113875</v>
      </c>
    </row>
    <row r="33" spans="1:6" s="1" customFormat="1" ht="18" customHeight="1">
      <c r="A33" s="14"/>
      <c r="B33" s="21" t="s">
        <v>67</v>
      </c>
      <c r="C33" s="16">
        <v>68</v>
      </c>
      <c r="D33" s="22"/>
      <c r="E33" s="16">
        <v>7115</v>
      </c>
      <c r="F33" s="10">
        <v>7115</v>
      </c>
    </row>
    <row r="34" spans="1:6" s="1" customFormat="1" ht="18" customHeight="1">
      <c r="A34" s="14"/>
      <c r="B34" s="21" t="s">
        <v>69</v>
      </c>
      <c r="C34" s="16">
        <v>320</v>
      </c>
      <c r="D34" s="22"/>
      <c r="E34" s="16">
        <v>33470</v>
      </c>
      <c r="F34" s="10">
        <v>33470</v>
      </c>
    </row>
    <row r="35" spans="1:6" s="1" customFormat="1" ht="18" customHeight="1">
      <c r="A35" s="14"/>
      <c r="B35" s="21" t="s">
        <v>71</v>
      </c>
      <c r="C35" s="16">
        <v>50</v>
      </c>
      <c r="D35" s="22">
        <v>5250</v>
      </c>
      <c r="E35" s="16"/>
      <c r="F35" s="10">
        <v>5250</v>
      </c>
    </row>
    <row r="36" spans="1:6" s="1" customFormat="1" ht="19.5" customHeight="1">
      <c r="A36" s="23" t="s">
        <v>152</v>
      </c>
      <c r="B36" s="23"/>
      <c r="C36" s="24">
        <v>1058</v>
      </c>
      <c r="D36" s="24">
        <v>0</v>
      </c>
      <c r="E36" s="24">
        <v>115350</v>
      </c>
      <c r="F36" s="13">
        <v>115350</v>
      </c>
    </row>
    <row r="37" spans="1:6" s="1" customFormat="1" ht="19.5" customHeight="1">
      <c r="A37" s="14" t="s">
        <v>153</v>
      </c>
      <c r="B37" s="21" t="s">
        <v>73</v>
      </c>
      <c r="C37" s="16">
        <v>416</v>
      </c>
      <c r="D37" s="22"/>
      <c r="E37" s="16">
        <v>45315</v>
      </c>
      <c r="F37" s="10">
        <v>45315</v>
      </c>
    </row>
    <row r="38" spans="1:6" s="1" customFormat="1" ht="19.5" customHeight="1">
      <c r="A38" s="14"/>
      <c r="B38" s="21" t="s">
        <v>74</v>
      </c>
      <c r="C38" s="16">
        <v>477</v>
      </c>
      <c r="D38" s="22"/>
      <c r="E38" s="16">
        <v>51885</v>
      </c>
      <c r="F38" s="10">
        <v>51885</v>
      </c>
    </row>
    <row r="39" spans="1:6" s="1" customFormat="1" ht="19.5" customHeight="1">
      <c r="A39" s="14"/>
      <c r="B39" s="21" t="s">
        <v>75</v>
      </c>
      <c r="C39" s="16">
        <v>74</v>
      </c>
      <c r="D39" s="22"/>
      <c r="E39" s="16">
        <v>8140</v>
      </c>
      <c r="F39" s="10">
        <v>8140</v>
      </c>
    </row>
    <row r="40" spans="1:6" s="1" customFormat="1" ht="19.5" customHeight="1">
      <c r="A40" s="14"/>
      <c r="B40" s="21" t="s">
        <v>76</v>
      </c>
      <c r="C40" s="16">
        <v>51</v>
      </c>
      <c r="D40" s="22"/>
      <c r="E40" s="16">
        <v>5610</v>
      </c>
      <c r="F40" s="10">
        <v>5610</v>
      </c>
    </row>
    <row r="41" spans="1:6" s="1" customFormat="1" ht="19.5" customHeight="1">
      <c r="A41" s="14"/>
      <c r="B41" s="21" t="s">
        <v>77</v>
      </c>
      <c r="C41" s="16">
        <v>40</v>
      </c>
      <c r="D41" s="22"/>
      <c r="E41" s="16">
        <v>4400</v>
      </c>
      <c r="F41" s="10">
        <v>4400</v>
      </c>
    </row>
    <row r="42" spans="1:6" s="1" customFormat="1" ht="19.5" customHeight="1">
      <c r="A42" s="23" t="s">
        <v>154</v>
      </c>
      <c r="B42" s="23"/>
      <c r="C42" s="12">
        <v>1194</v>
      </c>
      <c r="D42" s="12">
        <v>0</v>
      </c>
      <c r="E42" s="12">
        <v>127720</v>
      </c>
      <c r="F42" s="13">
        <v>127720</v>
      </c>
    </row>
    <row r="43" spans="1:6" s="1" customFormat="1" ht="19.5" customHeight="1">
      <c r="A43" s="25" t="s">
        <v>155</v>
      </c>
      <c r="B43" s="21" t="s">
        <v>79</v>
      </c>
      <c r="C43" s="16">
        <v>438</v>
      </c>
      <c r="D43" s="22"/>
      <c r="E43" s="16">
        <v>45385</v>
      </c>
      <c r="F43" s="10">
        <v>45385</v>
      </c>
    </row>
    <row r="44" spans="1:6" s="1" customFormat="1" ht="19.5" customHeight="1">
      <c r="A44" s="26"/>
      <c r="B44" s="21" t="s">
        <v>80</v>
      </c>
      <c r="C44" s="16">
        <v>457</v>
      </c>
      <c r="D44" s="22"/>
      <c r="E44" s="16">
        <v>49980</v>
      </c>
      <c r="F44" s="10">
        <v>49980</v>
      </c>
    </row>
    <row r="45" spans="1:6" s="1" customFormat="1" ht="19.5" customHeight="1">
      <c r="A45" s="26"/>
      <c r="B45" s="21" t="s">
        <v>81</v>
      </c>
      <c r="C45" s="16">
        <v>149</v>
      </c>
      <c r="D45" s="22"/>
      <c r="E45" s="16">
        <v>16235</v>
      </c>
      <c r="F45" s="10">
        <v>16235</v>
      </c>
    </row>
    <row r="46" spans="1:6" s="1" customFormat="1" ht="19.5" customHeight="1">
      <c r="A46" s="26"/>
      <c r="B46" s="21" t="s">
        <v>82</v>
      </c>
      <c r="C46" s="16">
        <v>150</v>
      </c>
      <c r="D46" s="22"/>
      <c r="E46" s="16">
        <v>16120</v>
      </c>
      <c r="F46" s="10">
        <v>16120</v>
      </c>
    </row>
    <row r="47" spans="1:6" s="1" customFormat="1" ht="19.5" customHeight="1">
      <c r="A47" s="23" t="s">
        <v>156</v>
      </c>
      <c r="B47" s="23"/>
      <c r="C47" s="24">
        <v>3630</v>
      </c>
      <c r="D47" s="24">
        <v>3280</v>
      </c>
      <c r="E47" s="24">
        <v>389005</v>
      </c>
      <c r="F47" s="13">
        <v>392285</v>
      </c>
    </row>
    <row r="48" spans="1:6" s="1" customFormat="1" ht="19.5" customHeight="1">
      <c r="A48" s="27" t="s">
        <v>157</v>
      </c>
      <c r="B48" s="21" t="s">
        <v>84</v>
      </c>
      <c r="C48" s="16">
        <v>599</v>
      </c>
      <c r="D48" s="22"/>
      <c r="E48" s="16">
        <v>65665</v>
      </c>
      <c r="F48" s="10">
        <v>65665</v>
      </c>
    </row>
    <row r="49" spans="1:6" s="1" customFormat="1" ht="19.5" customHeight="1">
      <c r="A49" s="27"/>
      <c r="B49" s="21" t="s">
        <v>85</v>
      </c>
      <c r="C49" s="16">
        <v>1053</v>
      </c>
      <c r="D49" s="22"/>
      <c r="E49" s="16">
        <v>110180</v>
      </c>
      <c r="F49" s="10">
        <v>110180</v>
      </c>
    </row>
    <row r="50" spans="1:6" s="1" customFormat="1" ht="19.5" customHeight="1">
      <c r="A50" s="27"/>
      <c r="B50" s="21" t="s">
        <v>86</v>
      </c>
      <c r="C50" s="16">
        <v>261</v>
      </c>
      <c r="D50" s="22"/>
      <c r="E50" s="16">
        <v>28255</v>
      </c>
      <c r="F50" s="10">
        <v>28255</v>
      </c>
    </row>
    <row r="51" spans="1:6" s="1" customFormat="1" ht="19.5" customHeight="1">
      <c r="A51" s="27"/>
      <c r="B51" s="21" t="s">
        <v>87</v>
      </c>
      <c r="C51" s="16">
        <v>304</v>
      </c>
      <c r="D51" s="22"/>
      <c r="E51" s="16">
        <v>33275</v>
      </c>
      <c r="F51" s="10">
        <v>33275</v>
      </c>
    </row>
    <row r="52" spans="1:6" s="1" customFormat="1" ht="19.5" customHeight="1">
      <c r="A52" s="27"/>
      <c r="B52" s="21" t="s">
        <v>88</v>
      </c>
      <c r="C52" s="16">
        <v>232</v>
      </c>
      <c r="D52" s="22"/>
      <c r="E52" s="16">
        <v>25405</v>
      </c>
      <c r="F52" s="10">
        <v>25405</v>
      </c>
    </row>
    <row r="53" spans="1:6" s="1" customFormat="1" ht="19.5" customHeight="1">
      <c r="A53" s="27"/>
      <c r="B53" s="21" t="s">
        <v>89</v>
      </c>
      <c r="C53" s="16">
        <v>215</v>
      </c>
      <c r="D53" s="22"/>
      <c r="E53" s="16">
        <v>23525</v>
      </c>
      <c r="F53" s="10">
        <v>23525</v>
      </c>
    </row>
    <row r="54" spans="1:6" s="1" customFormat="1" ht="19.5" customHeight="1">
      <c r="A54" s="27"/>
      <c r="B54" s="21" t="s">
        <v>90</v>
      </c>
      <c r="C54" s="16">
        <v>153</v>
      </c>
      <c r="D54" s="22"/>
      <c r="E54" s="16">
        <v>16735</v>
      </c>
      <c r="F54" s="10">
        <v>16735</v>
      </c>
    </row>
    <row r="55" spans="1:6" s="1" customFormat="1" ht="19.5" customHeight="1">
      <c r="A55" s="27"/>
      <c r="B55" s="21" t="s">
        <v>91</v>
      </c>
      <c r="C55" s="16">
        <v>783</v>
      </c>
      <c r="D55" s="22"/>
      <c r="E55" s="16">
        <v>85965</v>
      </c>
      <c r="F55" s="10">
        <v>85965</v>
      </c>
    </row>
    <row r="56" spans="1:6" s="1" customFormat="1" ht="19.5" customHeight="1">
      <c r="A56" s="27"/>
      <c r="B56" s="21" t="s">
        <v>92</v>
      </c>
      <c r="C56" s="16">
        <v>30</v>
      </c>
      <c r="D56" s="22">
        <v>3280</v>
      </c>
      <c r="E56" s="16"/>
      <c r="F56" s="10">
        <v>3280</v>
      </c>
    </row>
    <row r="57" spans="1:6" s="1" customFormat="1" ht="19.5" customHeight="1">
      <c r="A57" s="28" t="s">
        <v>158</v>
      </c>
      <c r="B57" s="28"/>
      <c r="C57" s="12">
        <v>2141</v>
      </c>
      <c r="D57" s="12">
        <v>0</v>
      </c>
      <c r="E57" s="12">
        <v>231860</v>
      </c>
      <c r="F57" s="13">
        <v>231860</v>
      </c>
    </row>
    <row r="58" spans="1:6" s="1" customFormat="1" ht="19.5" customHeight="1">
      <c r="A58" s="14" t="s">
        <v>159</v>
      </c>
      <c r="B58" s="21" t="s">
        <v>94</v>
      </c>
      <c r="C58" s="16">
        <v>766</v>
      </c>
      <c r="D58" s="22"/>
      <c r="E58" s="16">
        <v>82605</v>
      </c>
      <c r="F58" s="10">
        <v>82605</v>
      </c>
    </row>
    <row r="59" spans="1:6" s="1" customFormat="1" ht="19.5" customHeight="1">
      <c r="A59" s="14"/>
      <c r="B59" s="21" t="s">
        <v>95</v>
      </c>
      <c r="C59" s="16">
        <v>545</v>
      </c>
      <c r="D59" s="22"/>
      <c r="E59" s="16">
        <v>59475</v>
      </c>
      <c r="F59" s="10">
        <v>59475</v>
      </c>
    </row>
    <row r="60" spans="1:6" s="1" customFormat="1" ht="19.5" customHeight="1">
      <c r="A60" s="14"/>
      <c r="B60" s="21" t="s">
        <v>96</v>
      </c>
      <c r="C60" s="16">
        <v>78</v>
      </c>
      <c r="D60" s="22"/>
      <c r="E60" s="16">
        <v>8530</v>
      </c>
      <c r="F60" s="10">
        <v>8530</v>
      </c>
    </row>
    <row r="61" spans="1:6" s="1" customFormat="1" ht="19.5" customHeight="1">
      <c r="A61" s="14"/>
      <c r="B61" s="21" t="s">
        <v>97</v>
      </c>
      <c r="C61" s="16">
        <v>172</v>
      </c>
      <c r="D61" s="22"/>
      <c r="E61" s="16">
        <v>18735</v>
      </c>
      <c r="F61" s="10">
        <v>18735</v>
      </c>
    </row>
    <row r="62" spans="1:6" s="1" customFormat="1" ht="19.5" customHeight="1">
      <c r="A62" s="14"/>
      <c r="B62" s="21" t="s">
        <v>98</v>
      </c>
      <c r="C62" s="16">
        <v>329</v>
      </c>
      <c r="D62" s="22"/>
      <c r="E62" s="16">
        <v>36035</v>
      </c>
      <c r="F62" s="10">
        <v>36035</v>
      </c>
    </row>
    <row r="63" spans="1:6" s="1" customFormat="1" ht="19.5" customHeight="1">
      <c r="A63" s="14"/>
      <c r="B63" s="21" t="s">
        <v>99</v>
      </c>
      <c r="C63" s="16">
        <v>112</v>
      </c>
      <c r="D63" s="22"/>
      <c r="E63" s="16">
        <v>12180</v>
      </c>
      <c r="F63" s="10">
        <v>12180</v>
      </c>
    </row>
    <row r="64" spans="1:6" s="1" customFormat="1" ht="19.5" customHeight="1">
      <c r="A64" s="14"/>
      <c r="B64" s="21" t="s">
        <v>100</v>
      </c>
      <c r="C64" s="16">
        <v>105</v>
      </c>
      <c r="D64" s="22"/>
      <c r="E64" s="16">
        <v>10660</v>
      </c>
      <c r="F64" s="10">
        <v>10660</v>
      </c>
    </row>
    <row r="65" spans="1:6" s="1" customFormat="1" ht="19.5" customHeight="1">
      <c r="A65" s="14"/>
      <c r="B65" s="21" t="s">
        <v>101</v>
      </c>
      <c r="C65" s="16">
        <v>34</v>
      </c>
      <c r="D65" s="22"/>
      <c r="E65" s="16">
        <v>3640</v>
      </c>
      <c r="F65" s="10">
        <v>3640</v>
      </c>
    </row>
    <row r="66" spans="1:6" s="1" customFormat="1" ht="27" customHeight="1">
      <c r="A66" s="23" t="s">
        <v>184</v>
      </c>
      <c r="B66" s="23"/>
      <c r="C66" s="12">
        <v>1992</v>
      </c>
      <c r="D66" s="12">
        <v>0</v>
      </c>
      <c r="E66" s="12">
        <v>216745</v>
      </c>
      <c r="F66" s="13">
        <v>216745</v>
      </c>
    </row>
    <row r="67" spans="1:6" s="1" customFormat="1" ht="27" customHeight="1">
      <c r="A67" s="14" t="s">
        <v>161</v>
      </c>
      <c r="B67" s="21" t="s">
        <v>103</v>
      </c>
      <c r="C67" s="10">
        <v>696</v>
      </c>
      <c r="D67" s="10"/>
      <c r="E67" s="10">
        <v>75410</v>
      </c>
      <c r="F67" s="10">
        <v>75410</v>
      </c>
    </row>
    <row r="68" spans="1:6" s="1" customFormat="1" ht="27" customHeight="1">
      <c r="A68" s="14"/>
      <c r="B68" s="21" t="s">
        <v>104</v>
      </c>
      <c r="C68" s="10">
        <v>1150</v>
      </c>
      <c r="D68" s="10"/>
      <c r="E68" s="10">
        <v>125330</v>
      </c>
      <c r="F68" s="10">
        <v>125330</v>
      </c>
    </row>
    <row r="69" spans="1:6" s="1" customFormat="1" ht="27" customHeight="1">
      <c r="A69" s="14"/>
      <c r="B69" s="21" t="s">
        <v>105</v>
      </c>
      <c r="C69" s="10">
        <v>146</v>
      </c>
      <c r="D69" s="10"/>
      <c r="E69" s="10">
        <v>16005</v>
      </c>
      <c r="F69" s="10">
        <v>16005</v>
      </c>
    </row>
    <row r="70" spans="1:6" s="1" customFormat="1" ht="27" customHeight="1">
      <c r="A70" s="23" t="s">
        <v>162</v>
      </c>
      <c r="B70" s="23"/>
      <c r="C70" s="30">
        <v>3463</v>
      </c>
      <c r="D70" s="30">
        <v>3300</v>
      </c>
      <c r="E70" s="30">
        <v>365480</v>
      </c>
      <c r="F70" s="13">
        <v>368780</v>
      </c>
    </row>
    <row r="71" spans="1:6" s="1" customFormat="1" ht="27" customHeight="1">
      <c r="A71" s="25" t="s">
        <v>163</v>
      </c>
      <c r="B71" s="21" t="s">
        <v>107</v>
      </c>
      <c r="C71" s="16">
        <v>1300</v>
      </c>
      <c r="D71" s="16"/>
      <c r="E71" s="16">
        <v>133685</v>
      </c>
      <c r="F71" s="10">
        <v>133685</v>
      </c>
    </row>
    <row r="72" spans="1:6" s="1" customFormat="1" ht="27" customHeight="1">
      <c r="A72" s="26"/>
      <c r="B72" s="21" t="s">
        <v>108</v>
      </c>
      <c r="C72" s="16">
        <v>1591</v>
      </c>
      <c r="D72" s="16"/>
      <c r="E72" s="16">
        <v>172880</v>
      </c>
      <c r="F72" s="10">
        <v>172880</v>
      </c>
    </row>
    <row r="73" spans="1:6" s="1" customFormat="1" ht="27" customHeight="1">
      <c r="A73" s="26"/>
      <c r="B73" s="21" t="s">
        <v>109</v>
      </c>
      <c r="C73" s="16">
        <v>74</v>
      </c>
      <c r="D73" s="16"/>
      <c r="E73" s="16">
        <v>8070</v>
      </c>
      <c r="F73" s="10">
        <v>8070</v>
      </c>
    </row>
    <row r="74" spans="1:6" s="1" customFormat="1" ht="27" customHeight="1">
      <c r="A74" s="26"/>
      <c r="B74" s="21" t="s">
        <v>110</v>
      </c>
      <c r="C74" s="16">
        <v>25</v>
      </c>
      <c r="E74" s="16">
        <v>2750</v>
      </c>
      <c r="F74" s="10">
        <v>2750</v>
      </c>
    </row>
    <row r="75" spans="1:6" s="1" customFormat="1" ht="27" customHeight="1">
      <c r="A75" s="26"/>
      <c r="B75" s="21" t="s">
        <v>111</v>
      </c>
      <c r="C75" s="16">
        <v>36</v>
      </c>
      <c r="D75" s="16"/>
      <c r="E75" s="16">
        <v>3935</v>
      </c>
      <c r="F75" s="10">
        <v>3935</v>
      </c>
    </row>
    <row r="76" spans="1:6" s="1" customFormat="1" ht="27" customHeight="1">
      <c r="A76" s="26"/>
      <c r="B76" s="21" t="s">
        <v>112</v>
      </c>
      <c r="C76" s="16">
        <v>40</v>
      </c>
      <c r="D76" s="16"/>
      <c r="E76" s="16">
        <v>4275</v>
      </c>
      <c r="F76" s="10">
        <v>4275</v>
      </c>
    </row>
    <row r="77" spans="1:6" s="1" customFormat="1" ht="27" customHeight="1">
      <c r="A77" s="26"/>
      <c r="B77" s="21" t="s">
        <v>113</v>
      </c>
      <c r="C77" s="16">
        <v>55</v>
      </c>
      <c r="D77" s="16"/>
      <c r="E77" s="16">
        <v>6030</v>
      </c>
      <c r="F77" s="10">
        <v>6030</v>
      </c>
    </row>
    <row r="78" spans="1:6" s="1" customFormat="1" ht="27" customHeight="1">
      <c r="A78" s="26"/>
      <c r="B78" s="21" t="s">
        <v>114</v>
      </c>
      <c r="C78" s="16">
        <v>67</v>
      </c>
      <c r="D78" s="16"/>
      <c r="E78" s="16">
        <v>7015</v>
      </c>
      <c r="F78" s="10">
        <v>7015</v>
      </c>
    </row>
    <row r="79" spans="1:6" s="1" customFormat="1" ht="27" customHeight="1">
      <c r="A79" s="26"/>
      <c r="B79" s="21" t="s">
        <v>115</v>
      </c>
      <c r="C79" s="16">
        <v>245</v>
      </c>
      <c r="D79" s="16"/>
      <c r="E79" s="16">
        <v>26840</v>
      </c>
      <c r="F79" s="10">
        <v>26840</v>
      </c>
    </row>
    <row r="80" spans="1:6" s="1" customFormat="1" ht="27" customHeight="1">
      <c r="A80" s="26"/>
      <c r="B80" s="21" t="s">
        <v>118</v>
      </c>
      <c r="C80" s="31">
        <v>30</v>
      </c>
      <c r="D80" s="16">
        <v>3300</v>
      </c>
      <c r="E80" s="16"/>
      <c r="F80" s="10">
        <v>3300</v>
      </c>
    </row>
    <row r="81" spans="1:6" s="1" customFormat="1" ht="27" customHeight="1">
      <c r="A81" s="23" t="s">
        <v>164</v>
      </c>
      <c r="B81" s="23"/>
      <c r="C81" s="32">
        <v>2640</v>
      </c>
      <c r="D81" s="32">
        <v>0</v>
      </c>
      <c r="E81" s="32">
        <v>287695</v>
      </c>
      <c r="F81" s="13">
        <v>287695</v>
      </c>
    </row>
    <row r="82" spans="1:6" s="1" customFormat="1" ht="27" customHeight="1">
      <c r="A82" s="14" t="s">
        <v>165</v>
      </c>
      <c r="B82" s="21" t="s">
        <v>120</v>
      </c>
      <c r="C82" s="16">
        <v>1010</v>
      </c>
      <c r="D82" s="22"/>
      <c r="E82" s="16">
        <v>109180</v>
      </c>
      <c r="F82" s="10">
        <v>109180</v>
      </c>
    </row>
    <row r="83" spans="1:6" s="1" customFormat="1" ht="27" customHeight="1">
      <c r="A83" s="14"/>
      <c r="B83" s="21" t="s">
        <v>121</v>
      </c>
      <c r="C83" s="16">
        <v>104</v>
      </c>
      <c r="D83" s="22"/>
      <c r="E83" s="16">
        <v>11440</v>
      </c>
      <c r="F83" s="10">
        <v>11440</v>
      </c>
    </row>
    <row r="84" spans="1:6" s="1" customFormat="1" ht="27" customHeight="1">
      <c r="A84" s="14"/>
      <c r="B84" s="21" t="s">
        <v>122</v>
      </c>
      <c r="C84" s="16">
        <v>95</v>
      </c>
      <c r="D84" s="22"/>
      <c r="E84" s="16">
        <v>10450</v>
      </c>
      <c r="F84" s="10">
        <v>10450</v>
      </c>
    </row>
    <row r="85" spans="1:6" s="1" customFormat="1" ht="27" customHeight="1">
      <c r="A85" s="14"/>
      <c r="B85" s="21" t="s">
        <v>123</v>
      </c>
      <c r="C85" s="16">
        <v>60</v>
      </c>
      <c r="D85" s="16"/>
      <c r="E85" s="16">
        <v>6600</v>
      </c>
      <c r="F85" s="10">
        <v>6600</v>
      </c>
    </row>
    <row r="86" spans="1:6" s="1" customFormat="1" ht="27" customHeight="1">
      <c r="A86" s="14"/>
      <c r="B86" s="21" t="s">
        <v>124</v>
      </c>
      <c r="C86" s="16">
        <v>1371</v>
      </c>
      <c r="D86" s="33"/>
      <c r="E86" s="16">
        <v>150025</v>
      </c>
      <c r="F86" s="10">
        <v>150025</v>
      </c>
    </row>
    <row r="87" spans="1:6" s="1" customFormat="1" ht="30.75" customHeight="1">
      <c r="A87" s="23" t="s">
        <v>166</v>
      </c>
      <c r="B87" s="23"/>
      <c r="C87" s="12">
        <v>3630</v>
      </c>
      <c r="D87" s="12">
        <v>0</v>
      </c>
      <c r="E87" s="12">
        <v>406985</v>
      </c>
      <c r="F87" s="13">
        <v>406985</v>
      </c>
    </row>
    <row r="88" spans="1:6" s="1" customFormat="1" ht="30.75" customHeight="1">
      <c r="A88" s="14" t="s">
        <v>167</v>
      </c>
      <c r="B88" s="21" t="s">
        <v>126</v>
      </c>
      <c r="C88" s="16">
        <v>939</v>
      </c>
      <c r="D88" s="22"/>
      <c r="E88" s="16">
        <v>112260</v>
      </c>
      <c r="F88" s="10">
        <v>112260</v>
      </c>
    </row>
    <row r="89" spans="1:6" s="1" customFormat="1" ht="30.75" customHeight="1">
      <c r="A89" s="14"/>
      <c r="B89" s="21" t="s">
        <v>127</v>
      </c>
      <c r="C89" s="16">
        <v>640</v>
      </c>
      <c r="D89" s="22"/>
      <c r="E89" s="16">
        <v>70210</v>
      </c>
      <c r="F89" s="10">
        <v>70210</v>
      </c>
    </row>
    <row r="90" spans="1:6" s="1" customFormat="1" ht="30.75" customHeight="1">
      <c r="A90" s="14"/>
      <c r="B90" s="21" t="s">
        <v>128</v>
      </c>
      <c r="C90" s="16">
        <v>54</v>
      </c>
      <c r="D90" s="22"/>
      <c r="E90" s="16">
        <v>5915</v>
      </c>
      <c r="F90" s="10">
        <v>5915</v>
      </c>
    </row>
    <row r="91" spans="1:6" s="1" customFormat="1" ht="30.75" customHeight="1">
      <c r="A91" s="14"/>
      <c r="B91" s="21" t="s">
        <v>129</v>
      </c>
      <c r="C91" s="16">
        <v>177</v>
      </c>
      <c r="D91" s="22"/>
      <c r="E91" s="16">
        <v>19145</v>
      </c>
      <c r="F91" s="10">
        <v>19145</v>
      </c>
    </row>
    <row r="92" spans="1:6" s="1" customFormat="1" ht="30.75" customHeight="1">
      <c r="A92" s="14"/>
      <c r="B92" s="21" t="s">
        <v>130</v>
      </c>
      <c r="C92" s="16">
        <v>87</v>
      </c>
      <c r="D92" s="22"/>
      <c r="E92" s="16">
        <v>9525</v>
      </c>
      <c r="F92" s="10">
        <v>9525</v>
      </c>
    </row>
    <row r="93" spans="1:6" s="1" customFormat="1" ht="30.75" customHeight="1">
      <c r="A93" s="14"/>
      <c r="B93" s="21" t="s">
        <v>131</v>
      </c>
      <c r="C93" s="16">
        <v>87</v>
      </c>
      <c r="D93" s="22"/>
      <c r="E93" s="16">
        <v>9570</v>
      </c>
      <c r="F93" s="10">
        <v>9570</v>
      </c>
    </row>
    <row r="94" spans="1:6" s="1" customFormat="1" ht="30.75" customHeight="1">
      <c r="A94" s="14"/>
      <c r="B94" s="21" t="s">
        <v>132</v>
      </c>
      <c r="C94" s="16">
        <v>55</v>
      </c>
      <c r="D94" s="22"/>
      <c r="E94" s="16">
        <v>6050</v>
      </c>
      <c r="F94" s="10">
        <v>6050</v>
      </c>
    </row>
    <row r="95" spans="1:6" s="1" customFormat="1" ht="30.75" customHeight="1">
      <c r="A95" s="14"/>
      <c r="B95" s="21" t="s">
        <v>133</v>
      </c>
      <c r="C95" s="16">
        <v>134</v>
      </c>
      <c r="D95" s="22"/>
      <c r="E95" s="16">
        <v>14655</v>
      </c>
      <c r="F95" s="10">
        <v>14655</v>
      </c>
    </row>
    <row r="96" spans="1:6" s="1" customFormat="1" ht="30.75" customHeight="1">
      <c r="A96" s="14"/>
      <c r="B96" s="21" t="s">
        <v>134</v>
      </c>
      <c r="C96" s="16">
        <v>58</v>
      </c>
      <c r="D96" s="22"/>
      <c r="E96" s="16">
        <v>6345</v>
      </c>
      <c r="F96" s="10">
        <v>6345</v>
      </c>
    </row>
    <row r="97" spans="1:6" s="1" customFormat="1" ht="30.75" customHeight="1">
      <c r="A97" s="14"/>
      <c r="B97" s="34" t="s">
        <v>135</v>
      </c>
      <c r="C97" s="16">
        <v>70</v>
      </c>
      <c r="D97" s="22"/>
      <c r="E97" s="16">
        <v>7590</v>
      </c>
      <c r="F97" s="10">
        <v>7590</v>
      </c>
    </row>
    <row r="98" spans="1:6" s="1" customFormat="1" ht="30.75" customHeight="1">
      <c r="A98" s="14"/>
      <c r="B98" s="21" t="s">
        <v>136</v>
      </c>
      <c r="C98" s="16">
        <v>1239</v>
      </c>
      <c r="D98" s="16"/>
      <c r="E98" s="16">
        <v>135930</v>
      </c>
      <c r="F98" s="10">
        <v>135930</v>
      </c>
    </row>
    <row r="99" spans="1:6" s="1" customFormat="1" ht="30.75" customHeight="1">
      <c r="A99" s="14"/>
      <c r="B99" s="21" t="s">
        <v>137</v>
      </c>
      <c r="C99" s="16">
        <v>90</v>
      </c>
      <c r="D99" s="16"/>
      <c r="E99" s="16">
        <v>9790</v>
      </c>
      <c r="F99" s="10">
        <v>9790</v>
      </c>
    </row>
    <row r="100" spans="1:6" s="1" customFormat="1" ht="30.75" customHeight="1">
      <c r="A100" s="35" t="s">
        <v>168</v>
      </c>
      <c r="B100" s="36" t="s">
        <v>138</v>
      </c>
      <c r="C100" s="37">
        <v>70</v>
      </c>
      <c r="D100" s="37"/>
      <c r="E100" s="37">
        <v>7660</v>
      </c>
      <c r="F100" s="13">
        <v>7660</v>
      </c>
    </row>
    <row r="101" spans="1:6" s="1" customFormat="1" ht="17.25" customHeight="1">
      <c r="A101" s="38"/>
      <c r="B101" s="38"/>
      <c r="C101" s="39"/>
      <c r="D101" s="39"/>
      <c r="E101" s="39"/>
      <c r="F101" s="4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4.25">
      <c r="A103" s="41" t="s">
        <v>169</v>
      </c>
      <c r="B103" s="41"/>
      <c r="C103" s="41"/>
      <c r="D103" s="41"/>
      <c r="E103" s="41"/>
      <c r="F103" s="41"/>
    </row>
    <row r="104" spans="1:6" s="1" customFormat="1" ht="14.25">
      <c r="A104" s="41"/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2"/>
      <c r="B106" s="42"/>
      <c r="C106" s="42"/>
      <c r="D106" s="42"/>
      <c r="E106" s="42"/>
      <c r="F106" s="42"/>
    </row>
    <row r="107" spans="3:6" s="1" customFormat="1" ht="14.25">
      <c r="C107" s="43">
        <v>44535</v>
      </c>
      <c r="D107" s="44"/>
      <c r="E107" s="44"/>
      <c r="F107" s="44"/>
    </row>
  </sheetData>
  <sheetProtection/>
  <mergeCells count="16">
    <mergeCell ref="A1:F1"/>
    <mergeCell ref="A2:C2"/>
    <mergeCell ref="D2:F2"/>
    <mergeCell ref="A4:B4"/>
    <mergeCell ref="C107:F107"/>
    <mergeCell ref="A6:A21"/>
    <mergeCell ref="A23:A35"/>
    <mergeCell ref="A37:A41"/>
    <mergeCell ref="A43:A46"/>
    <mergeCell ref="A48:A56"/>
    <mergeCell ref="A58:A65"/>
    <mergeCell ref="A67:A69"/>
    <mergeCell ref="A71:A80"/>
    <mergeCell ref="A82:A86"/>
    <mergeCell ref="A88:A99"/>
    <mergeCell ref="A103:F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7"/>
  <sheetViews>
    <sheetView zoomScaleSheetLayoutView="100" workbookViewId="0" topLeftCell="A1">
      <selection activeCell="J15" sqref="J15:J23"/>
    </sheetView>
  </sheetViews>
  <sheetFormatPr defaultColWidth="9.00390625" defaultRowHeight="14.25"/>
  <cols>
    <col min="1" max="1" width="10.125" style="1" customWidth="1"/>
    <col min="2" max="2" width="24.875" style="1" customWidth="1"/>
    <col min="3" max="5" width="11.625" style="1" customWidth="1"/>
    <col min="6" max="6" width="13.00390625" style="1" customWidth="1"/>
    <col min="7" max="8" width="4.25390625" style="1" customWidth="1"/>
    <col min="9" max="16384" width="9.00390625" style="1" customWidth="1"/>
  </cols>
  <sheetData>
    <row r="1" spans="1:6" s="1" customFormat="1" ht="47.25" customHeight="1">
      <c r="A1" s="2" t="s">
        <v>195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194</v>
      </c>
      <c r="E2" s="5"/>
      <c r="F2" s="5"/>
    </row>
    <row r="3" spans="1:6" s="1" customFormat="1" ht="33.75" customHeight="1">
      <c r="A3" s="6" t="s">
        <v>142</v>
      </c>
      <c r="B3" s="6" t="s">
        <v>0</v>
      </c>
      <c r="C3" s="7" t="s">
        <v>143</v>
      </c>
      <c r="D3" s="7" t="s">
        <v>196</v>
      </c>
      <c r="E3" s="7" t="s">
        <v>197</v>
      </c>
      <c r="F3" s="7" t="s">
        <v>146</v>
      </c>
    </row>
    <row r="4" spans="1:6" s="1" customFormat="1" ht="18" customHeight="1">
      <c r="A4" s="8" t="s">
        <v>147</v>
      </c>
      <c r="B4" s="8"/>
      <c r="C4" s="9">
        <v>29061</v>
      </c>
      <c r="D4" s="9">
        <v>7261</v>
      </c>
      <c r="E4" s="9">
        <v>620023</v>
      </c>
      <c r="F4" s="10">
        <v>627284</v>
      </c>
    </row>
    <row r="5" spans="1:6" s="1" customFormat="1" ht="18" customHeight="1">
      <c r="A5" s="11" t="s">
        <v>148</v>
      </c>
      <c r="B5" s="11"/>
      <c r="C5" s="12">
        <v>4590</v>
      </c>
      <c r="D5" s="12">
        <v>1209</v>
      </c>
      <c r="E5" s="45">
        <v>97893</v>
      </c>
      <c r="F5" s="13">
        <v>99102</v>
      </c>
    </row>
    <row r="6" spans="1:6" s="1" customFormat="1" ht="18" customHeight="1">
      <c r="A6" s="14" t="s">
        <v>149</v>
      </c>
      <c r="B6" s="15" t="s">
        <v>37</v>
      </c>
      <c r="C6" s="16">
        <v>104</v>
      </c>
      <c r="D6" s="16"/>
      <c r="E6" s="16">
        <v>2288</v>
      </c>
      <c r="F6" s="10">
        <v>2288</v>
      </c>
    </row>
    <row r="7" spans="1:6" s="1" customFormat="1" ht="18" customHeight="1">
      <c r="A7" s="14"/>
      <c r="B7" s="15" t="s">
        <v>38</v>
      </c>
      <c r="C7" s="16">
        <v>179</v>
      </c>
      <c r="D7" s="16"/>
      <c r="E7" s="16">
        <v>3938</v>
      </c>
      <c r="F7" s="10">
        <v>3938</v>
      </c>
    </row>
    <row r="8" spans="1:6" s="1" customFormat="1" ht="18" customHeight="1">
      <c r="A8" s="14"/>
      <c r="B8" s="15" t="s">
        <v>39</v>
      </c>
      <c r="C8" s="16">
        <v>234</v>
      </c>
      <c r="D8" s="16"/>
      <c r="E8" s="16">
        <v>5132</v>
      </c>
      <c r="F8" s="10">
        <v>5132</v>
      </c>
    </row>
    <row r="9" spans="1:6" s="1" customFormat="1" ht="18" customHeight="1">
      <c r="A9" s="14"/>
      <c r="B9" s="15" t="s">
        <v>40</v>
      </c>
      <c r="C9" s="16">
        <v>247</v>
      </c>
      <c r="D9" s="16"/>
      <c r="E9" s="16">
        <v>5419</v>
      </c>
      <c r="F9" s="10">
        <v>5419</v>
      </c>
    </row>
    <row r="10" spans="1:6" s="1" customFormat="1" ht="18" customHeight="1">
      <c r="A10" s="14"/>
      <c r="B10" s="15" t="s">
        <v>41</v>
      </c>
      <c r="C10" s="16">
        <v>111</v>
      </c>
      <c r="D10" s="16"/>
      <c r="E10" s="16">
        <v>2442</v>
      </c>
      <c r="F10" s="10">
        <v>2442</v>
      </c>
    </row>
    <row r="11" spans="1:6" s="1" customFormat="1" ht="18" customHeight="1">
      <c r="A11" s="14"/>
      <c r="B11" s="15" t="s">
        <v>42</v>
      </c>
      <c r="C11" s="16">
        <v>106</v>
      </c>
      <c r="D11" s="16"/>
      <c r="E11" s="16">
        <v>2332</v>
      </c>
      <c r="F11" s="10">
        <v>2332</v>
      </c>
    </row>
    <row r="12" spans="1:6" s="1" customFormat="1" ht="18" customHeight="1">
      <c r="A12" s="14"/>
      <c r="B12" s="15" t="s">
        <v>43</v>
      </c>
      <c r="C12" s="16">
        <v>145</v>
      </c>
      <c r="D12" s="16"/>
      <c r="E12" s="16">
        <v>3190</v>
      </c>
      <c r="F12" s="10">
        <v>3190</v>
      </c>
    </row>
    <row r="13" spans="1:6" s="1" customFormat="1" ht="18" customHeight="1">
      <c r="A13" s="14"/>
      <c r="B13" s="15" t="s">
        <v>44</v>
      </c>
      <c r="C13" s="16">
        <v>98</v>
      </c>
      <c r="D13" s="16"/>
      <c r="E13" s="16">
        <v>2153</v>
      </c>
      <c r="F13" s="10">
        <v>2153</v>
      </c>
    </row>
    <row r="14" spans="1:6" s="1" customFormat="1" ht="18" customHeight="1">
      <c r="A14" s="14"/>
      <c r="B14" s="15" t="s">
        <v>45</v>
      </c>
      <c r="C14" s="16">
        <v>1046</v>
      </c>
      <c r="D14" s="16"/>
      <c r="E14" s="16">
        <v>22951</v>
      </c>
      <c r="F14" s="10">
        <v>22951</v>
      </c>
    </row>
    <row r="15" spans="1:6" s="1" customFormat="1" ht="18" customHeight="1">
      <c r="A15" s="14"/>
      <c r="B15" s="15" t="s">
        <v>46</v>
      </c>
      <c r="C15" s="16">
        <v>55</v>
      </c>
      <c r="D15" s="16"/>
      <c r="E15" s="16">
        <v>1201</v>
      </c>
      <c r="F15" s="10">
        <v>1201</v>
      </c>
    </row>
    <row r="16" spans="1:6" s="1" customFormat="1" ht="18" customHeight="1">
      <c r="A16" s="14"/>
      <c r="B16" s="15" t="s">
        <v>47</v>
      </c>
      <c r="C16" s="16">
        <v>70</v>
      </c>
      <c r="D16" s="16"/>
      <c r="E16" s="16">
        <v>1540</v>
      </c>
      <c r="F16" s="10">
        <v>1540</v>
      </c>
    </row>
    <row r="17" spans="1:6" s="1" customFormat="1" ht="18" customHeight="1">
      <c r="A17" s="14"/>
      <c r="B17" s="15" t="s">
        <v>48</v>
      </c>
      <c r="C17" s="16">
        <v>8</v>
      </c>
      <c r="D17" s="16">
        <v>312</v>
      </c>
      <c r="E17" s="16"/>
      <c r="F17" s="10">
        <v>312</v>
      </c>
    </row>
    <row r="18" spans="1:6" s="1" customFormat="1" ht="18" customHeight="1">
      <c r="A18" s="14"/>
      <c r="B18" s="15" t="s">
        <v>50</v>
      </c>
      <c r="C18" s="16">
        <v>1051</v>
      </c>
      <c r="D18" s="16"/>
      <c r="E18" s="16">
        <v>21724</v>
      </c>
      <c r="F18" s="10">
        <v>21724</v>
      </c>
    </row>
    <row r="19" spans="1:6" s="1" customFormat="1" ht="18" customHeight="1">
      <c r="A19" s="14"/>
      <c r="B19" s="15" t="s">
        <v>51</v>
      </c>
      <c r="C19" s="16">
        <v>802</v>
      </c>
      <c r="D19" s="16"/>
      <c r="E19" s="16">
        <v>16741</v>
      </c>
      <c r="F19" s="10">
        <v>16741</v>
      </c>
    </row>
    <row r="20" spans="1:6" s="1" customFormat="1" ht="18" customHeight="1">
      <c r="A20" s="14"/>
      <c r="B20" s="15" t="s">
        <v>53</v>
      </c>
      <c r="C20" s="16">
        <v>23</v>
      </c>
      <c r="D20" s="16">
        <v>897</v>
      </c>
      <c r="E20" s="16"/>
      <c r="F20" s="10">
        <v>897</v>
      </c>
    </row>
    <row r="21" spans="1:6" s="1" customFormat="1" ht="18" customHeight="1">
      <c r="A21" s="14"/>
      <c r="B21" s="17" t="s">
        <v>54</v>
      </c>
      <c r="C21" s="16">
        <v>311</v>
      </c>
      <c r="D21" s="16"/>
      <c r="E21" s="16">
        <v>6842</v>
      </c>
      <c r="F21" s="10">
        <v>6842</v>
      </c>
    </row>
    <row r="22" spans="1:6" s="1" customFormat="1" ht="18" customHeight="1">
      <c r="A22" s="19" t="s">
        <v>183</v>
      </c>
      <c r="B22" s="19"/>
      <c r="C22" s="20">
        <v>4630</v>
      </c>
      <c r="D22" s="20">
        <v>3725</v>
      </c>
      <c r="E22" s="20">
        <v>95970</v>
      </c>
      <c r="F22" s="20">
        <v>99695</v>
      </c>
    </row>
    <row r="23" spans="1:6" s="1" customFormat="1" ht="18" customHeight="1">
      <c r="A23" s="14" t="s">
        <v>173</v>
      </c>
      <c r="B23" s="21" t="s">
        <v>56</v>
      </c>
      <c r="C23" s="16">
        <v>1791</v>
      </c>
      <c r="D23" s="22"/>
      <c r="E23" s="16">
        <v>37153</v>
      </c>
      <c r="F23" s="10">
        <v>37153</v>
      </c>
    </row>
    <row r="24" spans="1:6" s="1" customFormat="1" ht="18" customHeight="1">
      <c r="A24" s="14"/>
      <c r="B24" s="21" t="s">
        <v>57</v>
      </c>
      <c r="C24" s="16">
        <v>41</v>
      </c>
      <c r="D24" s="22"/>
      <c r="E24" s="16">
        <v>902</v>
      </c>
      <c r="F24" s="10">
        <v>902</v>
      </c>
    </row>
    <row r="25" spans="1:6" s="1" customFormat="1" ht="18" customHeight="1">
      <c r="A25" s="14"/>
      <c r="B25" s="21" t="s">
        <v>58</v>
      </c>
      <c r="C25" s="16">
        <v>108</v>
      </c>
      <c r="D25" s="22"/>
      <c r="E25" s="16">
        <v>2376</v>
      </c>
      <c r="F25" s="10">
        <v>2376</v>
      </c>
    </row>
    <row r="26" spans="1:6" s="1" customFormat="1" ht="18" customHeight="1">
      <c r="A26" s="14"/>
      <c r="B26" s="21" t="s">
        <v>59</v>
      </c>
      <c r="C26" s="16">
        <v>399</v>
      </c>
      <c r="D26" s="22"/>
      <c r="E26" s="16">
        <v>8615</v>
      </c>
      <c r="F26" s="10">
        <v>8615</v>
      </c>
    </row>
    <row r="27" spans="1:6" s="1" customFormat="1" ht="18" customHeight="1">
      <c r="A27" s="14"/>
      <c r="B27" s="21" t="s">
        <v>60</v>
      </c>
      <c r="C27" s="16">
        <v>20</v>
      </c>
      <c r="D27" s="22"/>
      <c r="E27" s="16">
        <v>440</v>
      </c>
      <c r="F27" s="10">
        <v>440</v>
      </c>
    </row>
    <row r="28" spans="1:6" s="1" customFormat="1" ht="18" customHeight="1">
      <c r="A28" s="14"/>
      <c r="B28" s="21" t="s">
        <v>61</v>
      </c>
      <c r="C28" s="16">
        <v>9</v>
      </c>
      <c r="D28" s="22">
        <v>351</v>
      </c>
      <c r="E28" s="16"/>
      <c r="F28" s="10">
        <v>351</v>
      </c>
    </row>
    <row r="29" spans="1:6" s="1" customFormat="1" ht="18" customHeight="1">
      <c r="A29" s="14"/>
      <c r="B29" s="21" t="s">
        <v>63</v>
      </c>
      <c r="C29" s="16">
        <v>229</v>
      </c>
      <c r="D29" s="22"/>
      <c r="E29" s="16">
        <v>5035</v>
      </c>
      <c r="F29" s="10">
        <v>5035</v>
      </c>
    </row>
    <row r="30" spans="1:6" s="1" customFormat="1" ht="18" customHeight="1">
      <c r="A30" s="14"/>
      <c r="B30" s="21" t="s">
        <v>64</v>
      </c>
      <c r="C30" s="16">
        <v>69</v>
      </c>
      <c r="D30" s="22"/>
      <c r="E30" s="16">
        <v>1449</v>
      </c>
      <c r="F30" s="10">
        <v>1449</v>
      </c>
    </row>
    <row r="31" spans="1:6" s="1" customFormat="1" ht="18" customHeight="1">
      <c r="A31" s="14"/>
      <c r="B31" s="21" t="s">
        <v>65</v>
      </c>
      <c r="C31" s="16">
        <v>436</v>
      </c>
      <c r="D31" s="22"/>
      <c r="E31" s="16">
        <v>9556</v>
      </c>
      <c r="F31" s="10">
        <v>9556</v>
      </c>
    </row>
    <row r="32" spans="1:6" s="1" customFormat="1" ht="18" customHeight="1">
      <c r="A32" s="14"/>
      <c r="B32" s="21" t="s">
        <v>66</v>
      </c>
      <c r="C32" s="16">
        <v>1088</v>
      </c>
      <c r="D32" s="22"/>
      <c r="E32" s="16">
        <v>23727</v>
      </c>
      <c r="F32" s="10">
        <v>23727</v>
      </c>
    </row>
    <row r="33" spans="1:6" s="1" customFormat="1" ht="18" customHeight="1">
      <c r="A33" s="14"/>
      <c r="B33" s="21" t="s">
        <v>67</v>
      </c>
      <c r="C33" s="16">
        <v>68</v>
      </c>
      <c r="D33" s="22">
        <v>1410</v>
      </c>
      <c r="E33" s="16"/>
      <c r="F33" s="10">
        <v>1410</v>
      </c>
    </row>
    <row r="34" spans="1:6" s="1" customFormat="1" ht="18" customHeight="1">
      <c r="A34" s="14"/>
      <c r="B34" s="21" t="s">
        <v>69</v>
      </c>
      <c r="C34" s="16">
        <v>321</v>
      </c>
      <c r="D34" s="22"/>
      <c r="E34" s="16">
        <v>6717</v>
      </c>
      <c r="F34" s="10">
        <v>6717</v>
      </c>
    </row>
    <row r="35" spans="1:6" s="1" customFormat="1" ht="18" customHeight="1">
      <c r="A35" s="14"/>
      <c r="B35" s="21" t="s">
        <v>71</v>
      </c>
      <c r="C35" s="16">
        <v>51</v>
      </c>
      <c r="D35" s="22">
        <v>1964</v>
      </c>
      <c r="E35" s="16"/>
      <c r="F35" s="10">
        <v>1964</v>
      </c>
    </row>
    <row r="36" spans="1:6" s="1" customFormat="1" ht="19.5" customHeight="1">
      <c r="A36" s="23" t="s">
        <v>152</v>
      </c>
      <c r="B36" s="23"/>
      <c r="C36" s="24">
        <v>1059</v>
      </c>
      <c r="D36" s="24">
        <v>0</v>
      </c>
      <c r="E36" s="24">
        <v>22898</v>
      </c>
      <c r="F36" s="13">
        <v>22898</v>
      </c>
    </row>
    <row r="37" spans="1:6" s="1" customFormat="1" ht="19.5" customHeight="1">
      <c r="A37" s="14" t="s">
        <v>153</v>
      </c>
      <c r="B37" s="21" t="s">
        <v>73</v>
      </c>
      <c r="C37" s="16">
        <v>416</v>
      </c>
      <c r="D37" s="22"/>
      <c r="E37" s="16">
        <v>8804</v>
      </c>
      <c r="F37" s="10">
        <v>8804</v>
      </c>
    </row>
    <row r="38" spans="1:6" s="1" customFormat="1" ht="19.5" customHeight="1">
      <c r="A38" s="14"/>
      <c r="B38" s="21" t="s">
        <v>74</v>
      </c>
      <c r="C38" s="16">
        <v>477</v>
      </c>
      <c r="D38" s="22"/>
      <c r="E38" s="16">
        <v>10465</v>
      </c>
      <c r="F38" s="10">
        <v>10465</v>
      </c>
    </row>
    <row r="39" spans="1:6" s="1" customFormat="1" ht="19.5" customHeight="1">
      <c r="A39" s="14"/>
      <c r="B39" s="21" t="s">
        <v>75</v>
      </c>
      <c r="C39" s="16">
        <v>74</v>
      </c>
      <c r="D39" s="22"/>
      <c r="E39" s="16">
        <v>1628</v>
      </c>
      <c r="F39" s="10">
        <v>1628</v>
      </c>
    </row>
    <row r="40" spans="1:6" s="1" customFormat="1" ht="19.5" customHeight="1">
      <c r="A40" s="14"/>
      <c r="B40" s="21" t="s">
        <v>76</v>
      </c>
      <c r="C40" s="16">
        <v>51</v>
      </c>
      <c r="D40" s="22"/>
      <c r="E40" s="16">
        <v>1120</v>
      </c>
      <c r="F40" s="10">
        <v>1120</v>
      </c>
    </row>
    <row r="41" spans="1:6" s="1" customFormat="1" ht="19.5" customHeight="1">
      <c r="A41" s="14"/>
      <c r="B41" s="21" t="s">
        <v>77</v>
      </c>
      <c r="C41" s="16">
        <v>41</v>
      </c>
      <c r="D41" s="22"/>
      <c r="E41" s="16">
        <v>881</v>
      </c>
      <c r="F41" s="10">
        <v>881</v>
      </c>
    </row>
    <row r="42" spans="1:6" s="1" customFormat="1" ht="19.5" customHeight="1">
      <c r="A42" s="23" t="s">
        <v>154</v>
      </c>
      <c r="B42" s="23"/>
      <c r="C42" s="12">
        <v>1193</v>
      </c>
      <c r="D42" s="12">
        <v>0</v>
      </c>
      <c r="E42" s="12">
        <v>25474</v>
      </c>
      <c r="F42" s="13">
        <v>25474</v>
      </c>
    </row>
    <row r="43" spans="1:6" s="1" customFormat="1" ht="19.5" customHeight="1">
      <c r="A43" s="25" t="s">
        <v>155</v>
      </c>
      <c r="B43" s="21" t="s">
        <v>79</v>
      </c>
      <c r="C43" s="16">
        <v>436</v>
      </c>
      <c r="D43" s="22"/>
      <c r="E43" s="16">
        <v>9063</v>
      </c>
      <c r="F43" s="10">
        <v>9063</v>
      </c>
    </row>
    <row r="44" spans="1:6" s="1" customFormat="1" ht="19.5" customHeight="1">
      <c r="A44" s="26"/>
      <c r="B44" s="21" t="s">
        <v>80</v>
      </c>
      <c r="C44" s="16">
        <v>457</v>
      </c>
      <c r="D44" s="22"/>
      <c r="E44" s="16">
        <v>9977</v>
      </c>
      <c r="F44" s="10">
        <v>9977</v>
      </c>
    </row>
    <row r="45" spans="1:6" s="1" customFormat="1" ht="19.5" customHeight="1">
      <c r="A45" s="26"/>
      <c r="B45" s="21" t="s">
        <v>81</v>
      </c>
      <c r="C45" s="16">
        <v>150</v>
      </c>
      <c r="D45" s="22"/>
      <c r="E45" s="16">
        <v>3195</v>
      </c>
      <c r="F45" s="10">
        <v>3195</v>
      </c>
    </row>
    <row r="46" spans="1:6" s="1" customFormat="1" ht="19.5" customHeight="1">
      <c r="A46" s="26"/>
      <c r="B46" s="21" t="s">
        <v>82</v>
      </c>
      <c r="C46" s="16">
        <v>150</v>
      </c>
      <c r="D46" s="22"/>
      <c r="E46" s="16">
        <v>3239</v>
      </c>
      <c r="F46" s="10">
        <v>3239</v>
      </c>
    </row>
    <row r="47" spans="1:6" s="1" customFormat="1" ht="19.5" customHeight="1">
      <c r="A47" s="23" t="s">
        <v>156</v>
      </c>
      <c r="B47" s="23"/>
      <c r="C47" s="24">
        <v>3628</v>
      </c>
      <c r="D47" s="24">
        <v>1157</v>
      </c>
      <c r="E47" s="24">
        <v>77559</v>
      </c>
      <c r="F47" s="13">
        <v>78716</v>
      </c>
    </row>
    <row r="48" spans="1:6" s="1" customFormat="1" ht="19.5" customHeight="1">
      <c r="A48" s="27" t="s">
        <v>157</v>
      </c>
      <c r="B48" s="21" t="s">
        <v>84</v>
      </c>
      <c r="C48" s="16">
        <v>599</v>
      </c>
      <c r="D48" s="22"/>
      <c r="E48" s="16">
        <v>13176</v>
      </c>
      <c r="F48" s="10">
        <v>13176</v>
      </c>
    </row>
    <row r="49" spans="1:6" s="1" customFormat="1" ht="19.5" customHeight="1">
      <c r="A49" s="27"/>
      <c r="B49" s="21" t="s">
        <v>85</v>
      </c>
      <c r="C49" s="16">
        <v>1055</v>
      </c>
      <c r="D49" s="22"/>
      <c r="E49" s="16">
        <v>22154</v>
      </c>
      <c r="F49" s="10">
        <v>22154</v>
      </c>
    </row>
    <row r="50" spans="1:6" s="1" customFormat="1" ht="19.5" customHeight="1">
      <c r="A50" s="27"/>
      <c r="B50" s="21" t="s">
        <v>86</v>
      </c>
      <c r="C50" s="16">
        <v>261</v>
      </c>
      <c r="D50" s="22"/>
      <c r="E50" s="16">
        <v>5383</v>
      </c>
      <c r="F50" s="10">
        <v>5383</v>
      </c>
    </row>
    <row r="51" spans="1:6" s="1" customFormat="1" ht="19.5" customHeight="1">
      <c r="A51" s="27"/>
      <c r="B51" s="21" t="s">
        <v>87</v>
      </c>
      <c r="C51" s="16">
        <v>304</v>
      </c>
      <c r="D51" s="22"/>
      <c r="E51" s="16">
        <v>6632</v>
      </c>
      <c r="F51" s="10">
        <v>6632</v>
      </c>
    </row>
    <row r="52" spans="1:6" s="1" customFormat="1" ht="19.5" customHeight="1">
      <c r="A52" s="27"/>
      <c r="B52" s="21" t="s">
        <v>88</v>
      </c>
      <c r="C52" s="16">
        <v>232</v>
      </c>
      <c r="D52" s="22"/>
      <c r="E52" s="16">
        <v>5084</v>
      </c>
      <c r="F52" s="10">
        <v>5084</v>
      </c>
    </row>
    <row r="53" spans="1:6" s="1" customFormat="1" ht="19.5" customHeight="1">
      <c r="A53" s="27"/>
      <c r="B53" s="21" t="s">
        <v>89</v>
      </c>
      <c r="C53" s="16">
        <v>214</v>
      </c>
      <c r="D53" s="22"/>
      <c r="E53" s="16">
        <v>4708</v>
      </c>
      <c r="F53" s="10">
        <v>4708</v>
      </c>
    </row>
    <row r="54" spans="1:6" s="1" customFormat="1" ht="19.5" customHeight="1">
      <c r="A54" s="27"/>
      <c r="B54" s="21" t="s">
        <v>90</v>
      </c>
      <c r="C54" s="16">
        <v>150</v>
      </c>
      <c r="D54" s="22"/>
      <c r="E54" s="16">
        <v>3290</v>
      </c>
      <c r="F54" s="10">
        <v>3290</v>
      </c>
    </row>
    <row r="55" spans="1:6" s="1" customFormat="1" ht="19.5" customHeight="1">
      <c r="A55" s="27"/>
      <c r="B55" s="21" t="s">
        <v>91</v>
      </c>
      <c r="C55" s="16">
        <v>783</v>
      </c>
      <c r="D55" s="22"/>
      <c r="E55" s="16">
        <v>17132</v>
      </c>
      <c r="F55" s="10">
        <v>17132</v>
      </c>
    </row>
    <row r="56" spans="1:6" s="1" customFormat="1" ht="19.5" customHeight="1">
      <c r="A56" s="27"/>
      <c r="B56" s="21" t="s">
        <v>92</v>
      </c>
      <c r="C56" s="16">
        <v>30</v>
      </c>
      <c r="D56" s="22">
        <v>1157</v>
      </c>
      <c r="E56" s="16"/>
      <c r="F56" s="10">
        <v>1157</v>
      </c>
    </row>
    <row r="57" spans="1:6" s="1" customFormat="1" ht="19.5" customHeight="1">
      <c r="A57" s="28" t="s">
        <v>158</v>
      </c>
      <c r="B57" s="28"/>
      <c r="C57" s="12">
        <v>2148</v>
      </c>
      <c r="D57" s="12">
        <v>0</v>
      </c>
      <c r="E57" s="12">
        <v>46211</v>
      </c>
      <c r="F57" s="13">
        <v>46211</v>
      </c>
    </row>
    <row r="58" spans="1:6" s="1" customFormat="1" ht="19.5" customHeight="1">
      <c r="A58" s="14" t="s">
        <v>159</v>
      </c>
      <c r="B58" s="21" t="s">
        <v>94</v>
      </c>
      <c r="C58" s="16">
        <v>894</v>
      </c>
      <c r="D58" s="22"/>
      <c r="E58" s="16">
        <v>19318</v>
      </c>
      <c r="F58" s="10">
        <v>19318</v>
      </c>
    </row>
    <row r="59" spans="1:6" s="1" customFormat="1" ht="19.5" customHeight="1">
      <c r="A59" s="14"/>
      <c r="B59" s="21" t="s">
        <v>95</v>
      </c>
      <c r="C59" s="16">
        <v>425</v>
      </c>
      <c r="D59" s="22"/>
      <c r="E59" s="16">
        <v>9108</v>
      </c>
      <c r="F59" s="10">
        <v>9108</v>
      </c>
    </row>
    <row r="60" spans="1:6" s="1" customFormat="1" ht="19.5" customHeight="1">
      <c r="A60" s="14"/>
      <c r="B60" s="21" t="s">
        <v>96</v>
      </c>
      <c r="C60" s="16">
        <v>78</v>
      </c>
      <c r="D60" s="22"/>
      <c r="E60" s="16">
        <v>1634</v>
      </c>
      <c r="F60" s="10">
        <v>1634</v>
      </c>
    </row>
    <row r="61" spans="1:6" s="1" customFormat="1" ht="19.5" customHeight="1">
      <c r="A61" s="14"/>
      <c r="B61" s="21" t="s">
        <v>97</v>
      </c>
      <c r="C61" s="16">
        <v>172</v>
      </c>
      <c r="D61" s="22"/>
      <c r="E61" s="16">
        <v>3764</v>
      </c>
      <c r="F61" s="10">
        <v>3764</v>
      </c>
    </row>
    <row r="62" spans="1:6" s="1" customFormat="1" ht="19.5" customHeight="1">
      <c r="A62" s="14"/>
      <c r="B62" s="21" t="s">
        <v>98</v>
      </c>
      <c r="C62" s="16">
        <v>328</v>
      </c>
      <c r="D62" s="22"/>
      <c r="E62" s="16">
        <v>7058</v>
      </c>
      <c r="F62" s="10">
        <v>7058</v>
      </c>
    </row>
    <row r="63" spans="1:6" s="1" customFormat="1" ht="19.5" customHeight="1">
      <c r="A63" s="14"/>
      <c r="B63" s="21" t="s">
        <v>99</v>
      </c>
      <c r="C63" s="16">
        <v>112</v>
      </c>
      <c r="D63" s="22"/>
      <c r="E63" s="16">
        <v>2453</v>
      </c>
      <c r="F63" s="10">
        <v>2453</v>
      </c>
    </row>
    <row r="64" spans="1:6" s="1" customFormat="1" ht="19.5" customHeight="1">
      <c r="A64" s="14"/>
      <c r="B64" s="21" t="s">
        <v>100</v>
      </c>
      <c r="C64" s="46">
        <v>105</v>
      </c>
      <c r="D64" s="22"/>
      <c r="E64" s="16">
        <v>2134</v>
      </c>
      <c r="F64" s="10">
        <v>2134</v>
      </c>
    </row>
    <row r="65" spans="1:6" s="1" customFormat="1" ht="19.5" customHeight="1">
      <c r="A65" s="14"/>
      <c r="B65" s="21" t="s">
        <v>101</v>
      </c>
      <c r="C65" s="16">
        <v>34</v>
      </c>
      <c r="D65" s="22"/>
      <c r="E65" s="16">
        <v>742</v>
      </c>
      <c r="F65" s="10">
        <v>742</v>
      </c>
    </row>
    <row r="66" spans="1:6" s="1" customFormat="1" ht="27" customHeight="1">
      <c r="A66" s="23" t="s">
        <v>184</v>
      </c>
      <c r="B66" s="23"/>
      <c r="C66" s="12">
        <v>1995</v>
      </c>
      <c r="D66" s="12">
        <v>0</v>
      </c>
      <c r="E66" s="12">
        <v>43205</v>
      </c>
      <c r="F66" s="13">
        <v>43205</v>
      </c>
    </row>
    <row r="67" spans="1:6" s="1" customFormat="1" ht="27" customHeight="1">
      <c r="A67" s="14" t="s">
        <v>161</v>
      </c>
      <c r="B67" s="21" t="s">
        <v>103</v>
      </c>
      <c r="C67" s="10">
        <v>699</v>
      </c>
      <c r="D67" s="10"/>
      <c r="E67" s="10">
        <v>15075</v>
      </c>
      <c r="F67" s="10">
        <v>15075</v>
      </c>
    </row>
    <row r="68" spans="1:6" s="1" customFormat="1" ht="27" customHeight="1">
      <c r="A68" s="14"/>
      <c r="B68" s="21" t="s">
        <v>104</v>
      </c>
      <c r="C68" s="10">
        <v>1150</v>
      </c>
      <c r="D68" s="10"/>
      <c r="E68" s="10">
        <v>24930</v>
      </c>
      <c r="F68" s="10">
        <v>24930</v>
      </c>
    </row>
    <row r="69" spans="1:6" s="1" customFormat="1" ht="27" customHeight="1">
      <c r="A69" s="14"/>
      <c r="B69" s="21" t="s">
        <v>105</v>
      </c>
      <c r="C69" s="10">
        <v>146</v>
      </c>
      <c r="D69" s="10"/>
      <c r="E69" s="10">
        <v>3200</v>
      </c>
      <c r="F69" s="10">
        <v>3200</v>
      </c>
    </row>
    <row r="70" spans="1:6" s="1" customFormat="1" ht="27" customHeight="1">
      <c r="A70" s="23" t="s">
        <v>162</v>
      </c>
      <c r="B70" s="23"/>
      <c r="C70" s="30">
        <v>3466</v>
      </c>
      <c r="D70" s="30">
        <v>1170</v>
      </c>
      <c r="E70" s="30">
        <v>73551</v>
      </c>
      <c r="F70" s="13">
        <v>74721</v>
      </c>
    </row>
    <row r="71" spans="1:6" s="1" customFormat="1" ht="27" customHeight="1">
      <c r="A71" s="25" t="s">
        <v>163</v>
      </c>
      <c r="B71" s="21" t="s">
        <v>107</v>
      </c>
      <c r="C71" s="16">
        <v>1300</v>
      </c>
      <c r="D71" s="16"/>
      <c r="E71" s="16">
        <v>26849</v>
      </c>
      <c r="F71" s="10">
        <v>26849</v>
      </c>
    </row>
    <row r="72" spans="1:6" s="1" customFormat="1" ht="27" customHeight="1">
      <c r="A72" s="26"/>
      <c r="B72" s="21" t="s">
        <v>108</v>
      </c>
      <c r="C72" s="16">
        <v>1592</v>
      </c>
      <c r="D72" s="16"/>
      <c r="E72" s="16">
        <v>34827</v>
      </c>
      <c r="F72" s="10">
        <v>34827</v>
      </c>
    </row>
    <row r="73" spans="1:6" s="1" customFormat="1" ht="27" customHeight="1">
      <c r="A73" s="26"/>
      <c r="B73" s="21" t="s">
        <v>109</v>
      </c>
      <c r="C73" s="16">
        <v>74</v>
      </c>
      <c r="D73" s="16"/>
      <c r="E73" s="16">
        <v>1625</v>
      </c>
      <c r="F73" s="10">
        <v>1625</v>
      </c>
    </row>
    <row r="74" spans="1:6" s="1" customFormat="1" ht="27" customHeight="1">
      <c r="A74" s="26"/>
      <c r="B74" s="21" t="s">
        <v>110</v>
      </c>
      <c r="C74" s="16">
        <v>25</v>
      </c>
      <c r="E74" s="16">
        <v>550</v>
      </c>
      <c r="F74" s="10">
        <v>550</v>
      </c>
    </row>
    <row r="75" spans="1:6" s="1" customFormat="1" ht="27" customHeight="1">
      <c r="A75" s="26"/>
      <c r="B75" s="21" t="s">
        <v>111</v>
      </c>
      <c r="C75" s="16">
        <v>36</v>
      </c>
      <c r="D75" s="16"/>
      <c r="E75" s="16">
        <v>791</v>
      </c>
      <c r="F75" s="10">
        <v>791</v>
      </c>
    </row>
    <row r="76" spans="1:6" s="1" customFormat="1" ht="27" customHeight="1">
      <c r="A76" s="26"/>
      <c r="B76" s="21" t="s">
        <v>112</v>
      </c>
      <c r="C76" s="16">
        <v>40</v>
      </c>
      <c r="D76" s="16"/>
      <c r="E76" s="16">
        <v>855</v>
      </c>
      <c r="F76" s="10">
        <v>855</v>
      </c>
    </row>
    <row r="77" spans="1:6" s="1" customFormat="1" ht="27" customHeight="1">
      <c r="A77" s="26"/>
      <c r="B77" s="21" t="s">
        <v>113</v>
      </c>
      <c r="C77" s="16">
        <v>55</v>
      </c>
      <c r="D77" s="16"/>
      <c r="E77" s="16">
        <v>1206</v>
      </c>
      <c r="F77" s="10">
        <v>1206</v>
      </c>
    </row>
    <row r="78" spans="1:6" s="1" customFormat="1" ht="27" customHeight="1">
      <c r="A78" s="26"/>
      <c r="B78" s="21" t="s">
        <v>114</v>
      </c>
      <c r="C78" s="16">
        <v>69</v>
      </c>
      <c r="D78" s="16"/>
      <c r="E78" s="16">
        <v>1480</v>
      </c>
      <c r="F78" s="10">
        <v>1480</v>
      </c>
    </row>
    <row r="79" spans="1:6" s="1" customFormat="1" ht="27" customHeight="1">
      <c r="A79" s="26"/>
      <c r="B79" s="21" t="s">
        <v>115</v>
      </c>
      <c r="C79" s="16">
        <v>245</v>
      </c>
      <c r="D79" s="16"/>
      <c r="E79" s="16">
        <v>5368</v>
      </c>
      <c r="F79" s="10">
        <v>5368</v>
      </c>
    </row>
    <row r="80" spans="1:6" s="1" customFormat="1" ht="27" customHeight="1">
      <c r="A80" s="26"/>
      <c r="B80" s="21" t="s">
        <v>118</v>
      </c>
      <c r="C80" s="16">
        <v>30</v>
      </c>
      <c r="D80" s="16">
        <v>1170</v>
      </c>
      <c r="E80" s="16"/>
      <c r="F80" s="10">
        <v>1170</v>
      </c>
    </row>
    <row r="81" spans="1:6" s="1" customFormat="1" ht="27" customHeight="1">
      <c r="A81" s="23" t="s">
        <v>164</v>
      </c>
      <c r="B81" s="23"/>
      <c r="C81" s="32">
        <v>2640</v>
      </c>
      <c r="D81" s="32">
        <v>0</v>
      </c>
      <c r="E81" s="32">
        <v>56375</v>
      </c>
      <c r="F81" s="13">
        <v>56375</v>
      </c>
    </row>
    <row r="82" spans="1:6" s="1" customFormat="1" ht="27" customHeight="1">
      <c r="A82" s="14" t="s">
        <v>165</v>
      </c>
      <c r="B82" s="21" t="s">
        <v>120</v>
      </c>
      <c r="C82" s="16">
        <v>1010</v>
      </c>
      <c r="D82" s="22"/>
      <c r="E82" s="16">
        <v>20823</v>
      </c>
      <c r="F82" s="10">
        <v>20823</v>
      </c>
    </row>
    <row r="83" spans="1:6" s="1" customFormat="1" ht="27" customHeight="1">
      <c r="A83" s="14"/>
      <c r="B83" s="21" t="s">
        <v>121</v>
      </c>
      <c r="C83" s="16">
        <v>103</v>
      </c>
      <c r="D83" s="22"/>
      <c r="E83" s="16">
        <v>2266</v>
      </c>
      <c r="F83" s="10">
        <v>2266</v>
      </c>
    </row>
    <row r="84" spans="1:6" s="1" customFormat="1" ht="27" customHeight="1">
      <c r="A84" s="14"/>
      <c r="B84" s="21" t="s">
        <v>122</v>
      </c>
      <c r="C84" s="16">
        <v>95</v>
      </c>
      <c r="D84" s="22"/>
      <c r="E84" s="16">
        <v>2082</v>
      </c>
      <c r="F84" s="10">
        <v>2082</v>
      </c>
    </row>
    <row r="85" spans="1:6" s="1" customFormat="1" ht="27" customHeight="1">
      <c r="A85" s="14"/>
      <c r="B85" s="21" t="s">
        <v>123</v>
      </c>
      <c r="C85" s="16">
        <v>60</v>
      </c>
      <c r="D85" s="16"/>
      <c r="E85" s="16">
        <v>1320</v>
      </c>
      <c r="F85" s="10">
        <v>1320</v>
      </c>
    </row>
    <row r="86" spans="1:6" s="1" customFormat="1" ht="27" customHeight="1">
      <c r="A86" s="14"/>
      <c r="B86" s="21" t="s">
        <v>124</v>
      </c>
      <c r="C86" s="16">
        <v>1372</v>
      </c>
      <c r="D86" s="33"/>
      <c r="E86" s="16">
        <v>29884</v>
      </c>
      <c r="F86" s="10">
        <v>29884</v>
      </c>
    </row>
    <row r="87" spans="1:6" s="1" customFormat="1" ht="30.75" customHeight="1">
      <c r="A87" s="23" t="s">
        <v>166</v>
      </c>
      <c r="B87" s="23"/>
      <c r="C87" s="12">
        <v>3644</v>
      </c>
      <c r="D87" s="12">
        <v>0</v>
      </c>
      <c r="E87" s="12">
        <v>79388</v>
      </c>
      <c r="F87" s="13">
        <v>79388</v>
      </c>
    </row>
    <row r="88" spans="1:6" s="1" customFormat="1" ht="30.75" customHeight="1">
      <c r="A88" s="14" t="s">
        <v>167</v>
      </c>
      <c r="B88" s="21" t="s">
        <v>126</v>
      </c>
      <c r="C88" s="16">
        <v>939</v>
      </c>
      <c r="D88" s="22"/>
      <c r="E88" s="16">
        <v>22519</v>
      </c>
      <c r="F88" s="10">
        <v>22519</v>
      </c>
    </row>
    <row r="89" spans="1:6" s="1" customFormat="1" ht="30.75" customHeight="1">
      <c r="A89" s="14"/>
      <c r="B89" s="21" t="s">
        <v>127</v>
      </c>
      <c r="C89" s="16">
        <v>649</v>
      </c>
      <c r="D89" s="22"/>
      <c r="E89" s="16">
        <v>12776</v>
      </c>
      <c r="F89" s="10">
        <v>12776</v>
      </c>
    </row>
    <row r="90" spans="1:6" s="1" customFormat="1" ht="30.75" customHeight="1">
      <c r="A90" s="14"/>
      <c r="B90" s="21" t="s">
        <v>128</v>
      </c>
      <c r="C90" s="16">
        <v>54</v>
      </c>
      <c r="D90" s="22"/>
      <c r="E90" s="16">
        <v>1134</v>
      </c>
      <c r="F90" s="10">
        <v>1134</v>
      </c>
    </row>
    <row r="91" spans="1:6" s="1" customFormat="1" ht="30.75" customHeight="1">
      <c r="A91" s="14"/>
      <c r="B91" s="21" t="s">
        <v>129</v>
      </c>
      <c r="C91" s="16">
        <v>177</v>
      </c>
      <c r="D91" s="22"/>
      <c r="E91" s="16">
        <v>3717</v>
      </c>
      <c r="F91" s="10">
        <v>3717</v>
      </c>
    </row>
    <row r="92" spans="1:6" s="1" customFormat="1" ht="30.75" customHeight="1">
      <c r="A92" s="14"/>
      <c r="B92" s="21" t="s">
        <v>130</v>
      </c>
      <c r="C92" s="16">
        <v>87</v>
      </c>
      <c r="D92" s="22"/>
      <c r="E92" s="16">
        <v>1914</v>
      </c>
      <c r="F92" s="10">
        <v>1914</v>
      </c>
    </row>
    <row r="93" spans="1:6" s="1" customFormat="1" ht="30.75" customHeight="1">
      <c r="A93" s="14"/>
      <c r="B93" s="21" t="s">
        <v>131</v>
      </c>
      <c r="C93" s="16">
        <v>87</v>
      </c>
      <c r="D93" s="22"/>
      <c r="E93" s="16">
        <v>1827</v>
      </c>
      <c r="F93" s="10">
        <v>1827</v>
      </c>
    </row>
    <row r="94" spans="1:6" s="1" customFormat="1" ht="30.75" customHeight="1">
      <c r="A94" s="14"/>
      <c r="B94" s="21" t="s">
        <v>132</v>
      </c>
      <c r="C94" s="16">
        <v>55</v>
      </c>
      <c r="D94" s="22"/>
      <c r="E94" s="16">
        <v>1155</v>
      </c>
      <c r="F94" s="10">
        <v>1155</v>
      </c>
    </row>
    <row r="95" spans="1:6" s="1" customFormat="1" ht="30.75" customHeight="1">
      <c r="A95" s="14"/>
      <c r="B95" s="21" t="s">
        <v>133</v>
      </c>
      <c r="C95" s="16">
        <v>134</v>
      </c>
      <c r="D95" s="22"/>
      <c r="E95" s="16">
        <v>2801</v>
      </c>
      <c r="F95" s="10">
        <v>2801</v>
      </c>
    </row>
    <row r="96" spans="1:6" s="1" customFormat="1" ht="30.75" customHeight="1">
      <c r="A96" s="14"/>
      <c r="B96" s="21" t="s">
        <v>134</v>
      </c>
      <c r="C96" s="16">
        <v>58</v>
      </c>
      <c r="D96" s="22"/>
      <c r="E96" s="16">
        <v>1210</v>
      </c>
      <c r="F96" s="10">
        <v>1210</v>
      </c>
    </row>
    <row r="97" spans="1:6" s="1" customFormat="1" ht="30.75" customHeight="1">
      <c r="A97" s="14"/>
      <c r="B97" s="34" t="s">
        <v>135</v>
      </c>
      <c r="C97" s="16">
        <v>70</v>
      </c>
      <c r="D97" s="22"/>
      <c r="E97" s="16">
        <v>1470</v>
      </c>
      <c r="F97" s="10">
        <v>1470</v>
      </c>
    </row>
    <row r="98" spans="1:6" s="1" customFormat="1" ht="30.75" customHeight="1">
      <c r="A98" s="14"/>
      <c r="B98" s="21" t="s">
        <v>136</v>
      </c>
      <c r="C98" s="16">
        <v>1244</v>
      </c>
      <c r="D98" s="16"/>
      <c r="E98" s="16">
        <v>26975</v>
      </c>
      <c r="F98" s="10">
        <v>26975</v>
      </c>
    </row>
    <row r="99" spans="1:6" s="1" customFormat="1" ht="30.75" customHeight="1">
      <c r="A99" s="14"/>
      <c r="B99" s="21" t="s">
        <v>137</v>
      </c>
      <c r="C99" s="16">
        <v>90</v>
      </c>
      <c r="D99" s="16"/>
      <c r="E99" s="16">
        <v>1890</v>
      </c>
      <c r="F99" s="10">
        <v>1890</v>
      </c>
    </row>
    <row r="100" spans="1:6" s="1" customFormat="1" ht="30.75" customHeight="1">
      <c r="A100" s="35" t="s">
        <v>168</v>
      </c>
      <c r="B100" s="47" t="s">
        <v>138</v>
      </c>
      <c r="C100" s="37">
        <v>68</v>
      </c>
      <c r="D100" s="37"/>
      <c r="E100" s="37">
        <v>1499</v>
      </c>
      <c r="F100" s="13">
        <v>1499</v>
      </c>
    </row>
    <row r="101" spans="1:6" s="1" customFormat="1" ht="17.25" customHeight="1">
      <c r="A101" s="38"/>
      <c r="B101" s="38"/>
      <c r="C101" s="39"/>
      <c r="D101" s="39"/>
      <c r="E101" s="39"/>
      <c r="F101" s="4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4.25">
      <c r="A103" s="41" t="s">
        <v>169</v>
      </c>
      <c r="B103" s="41"/>
      <c r="C103" s="41"/>
      <c r="D103" s="41"/>
      <c r="E103" s="41"/>
      <c r="F103" s="41"/>
    </row>
    <row r="104" spans="1:6" s="1" customFormat="1" ht="14.25">
      <c r="A104" s="41"/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2"/>
      <c r="B106" s="42"/>
      <c r="C106" s="42"/>
      <c r="D106" s="42"/>
      <c r="E106" s="42"/>
      <c r="F106" s="42"/>
    </row>
    <row r="107" spans="3:6" s="1" customFormat="1" ht="14.25">
      <c r="C107" s="48">
        <v>44535</v>
      </c>
      <c r="D107" s="49"/>
      <c r="E107" s="49"/>
      <c r="F107" s="49"/>
    </row>
  </sheetData>
  <sheetProtection/>
  <mergeCells count="16">
    <mergeCell ref="A1:F1"/>
    <mergeCell ref="A2:C2"/>
    <mergeCell ref="D2:F2"/>
    <mergeCell ref="A4:B4"/>
    <mergeCell ref="C107:F107"/>
    <mergeCell ref="A6:A21"/>
    <mergeCell ref="A23:A35"/>
    <mergeCell ref="A37:A41"/>
    <mergeCell ref="A43:A46"/>
    <mergeCell ref="A48:A56"/>
    <mergeCell ref="A58:A65"/>
    <mergeCell ref="A67:A69"/>
    <mergeCell ref="A71:A80"/>
    <mergeCell ref="A82:A86"/>
    <mergeCell ref="A88:A99"/>
    <mergeCell ref="A103:F10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7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4" width="11.625" style="1" customWidth="1"/>
    <col min="5" max="5" width="13.125" style="1" customWidth="1"/>
    <col min="6" max="6" width="11.625" style="1" customWidth="1"/>
    <col min="7" max="7" width="4.25390625" style="1" customWidth="1"/>
    <col min="8" max="16384" width="9.00390625" style="1" customWidth="1"/>
  </cols>
  <sheetData>
    <row r="1" spans="1:6" s="1" customFormat="1" ht="47.25" customHeight="1">
      <c r="A1" s="2" t="s">
        <v>198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199</v>
      </c>
      <c r="E2" s="5"/>
      <c r="F2" s="5"/>
    </row>
    <row r="3" spans="1:6" s="1" customFormat="1" ht="33.75" customHeight="1">
      <c r="A3" s="6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</row>
    <row r="4" spans="1:6" s="1" customFormat="1" ht="18" customHeight="1">
      <c r="A4" s="8" t="s">
        <v>147</v>
      </c>
      <c r="B4" s="8"/>
      <c r="C4" s="9">
        <v>29014</v>
      </c>
      <c r="D4" s="9">
        <v>16995</v>
      </c>
      <c r="E4" s="9">
        <f>E5+E22+E36+E42+E47+E57+E66+E70+E81+E87+E100</f>
        <v>3180657</v>
      </c>
      <c r="F4" s="10">
        <f>F5+F22+F36+F42+F47+F57+F66+F70+F81+F87+F100</f>
        <v>3197652</v>
      </c>
    </row>
    <row r="5" spans="1:6" s="1" customFormat="1" ht="18" customHeight="1">
      <c r="A5" s="11" t="s">
        <v>148</v>
      </c>
      <c r="B5" s="11"/>
      <c r="C5" s="12">
        <v>4571</v>
      </c>
      <c r="D5" s="12">
        <v>3565</v>
      </c>
      <c r="E5" s="12">
        <v>508305</v>
      </c>
      <c r="F5" s="13">
        <v>511870</v>
      </c>
    </row>
    <row r="6" spans="1:6" s="1" customFormat="1" ht="18" customHeight="1">
      <c r="A6" s="14" t="s">
        <v>149</v>
      </c>
      <c r="B6" s="15" t="s">
        <v>37</v>
      </c>
      <c r="C6" s="16">
        <v>103</v>
      </c>
      <c r="D6" s="16"/>
      <c r="E6" s="16">
        <v>11845</v>
      </c>
      <c r="F6" s="10">
        <v>11845</v>
      </c>
    </row>
    <row r="7" spans="1:6" s="1" customFormat="1" ht="18" customHeight="1">
      <c r="A7" s="14"/>
      <c r="B7" s="15" t="s">
        <v>38</v>
      </c>
      <c r="C7" s="16">
        <v>179</v>
      </c>
      <c r="D7" s="16"/>
      <c r="E7" s="16">
        <v>20555</v>
      </c>
      <c r="F7" s="10">
        <v>20555</v>
      </c>
    </row>
    <row r="8" spans="1:6" s="1" customFormat="1" ht="18" customHeight="1">
      <c r="A8" s="14"/>
      <c r="B8" s="15" t="s">
        <v>39</v>
      </c>
      <c r="C8" s="16">
        <v>234</v>
      </c>
      <c r="D8" s="16"/>
      <c r="E8" s="16">
        <v>26765</v>
      </c>
      <c r="F8" s="10">
        <v>26765</v>
      </c>
    </row>
    <row r="9" spans="1:6" s="1" customFormat="1" ht="18" customHeight="1">
      <c r="A9" s="14"/>
      <c r="B9" s="15" t="s">
        <v>40</v>
      </c>
      <c r="C9" s="16">
        <v>247</v>
      </c>
      <c r="D9" s="16"/>
      <c r="E9" s="16">
        <v>28405</v>
      </c>
      <c r="F9" s="10">
        <v>28405</v>
      </c>
    </row>
    <row r="10" spans="1:6" s="1" customFormat="1" ht="18" customHeight="1">
      <c r="A10" s="14"/>
      <c r="B10" s="15" t="s">
        <v>41</v>
      </c>
      <c r="C10" s="16">
        <v>111</v>
      </c>
      <c r="D10" s="16"/>
      <c r="E10" s="16">
        <v>12765</v>
      </c>
      <c r="F10" s="10">
        <v>12765</v>
      </c>
    </row>
    <row r="11" spans="1:6" s="1" customFormat="1" ht="18" customHeight="1">
      <c r="A11" s="14"/>
      <c r="B11" s="15" t="s">
        <v>42</v>
      </c>
      <c r="C11" s="16">
        <v>106</v>
      </c>
      <c r="D11" s="16"/>
      <c r="E11" s="16">
        <v>12170</v>
      </c>
      <c r="F11" s="10">
        <v>12170</v>
      </c>
    </row>
    <row r="12" spans="1:6" s="1" customFormat="1" ht="18" customHeight="1">
      <c r="A12" s="14"/>
      <c r="B12" s="15" t="s">
        <v>43</v>
      </c>
      <c r="C12" s="16">
        <v>145</v>
      </c>
      <c r="D12" s="16"/>
      <c r="E12" s="16">
        <v>16645</v>
      </c>
      <c r="F12" s="10">
        <v>16645</v>
      </c>
    </row>
    <row r="13" spans="1:6" s="1" customFormat="1" ht="18" customHeight="1">
      <c r="A13" s="14"/>
      <c r="B13" s="15" t="s">
        <v>44</v>
      </c>
      <c r="C13" s="16">
        <v>98</v>
      </c>
      <c r="D13" s="16"/>
      <c r="E13" s="16">
        <v>11270</v>
      </c>
      <c r="F13" s="10">
        <v>11270</v>
      </c>
    </row>
    <row r="14" spans="1:6" s="1" customFormat="1" ht="18" customHeight="1">
      <c r="A14" s="14"/>
      <c r="B14" s="15" t="s">
        <v>45</v>
      </c>
      <c r="C14" s="16">
        <v>1044</v>
      </c>
      <c r="D14" s="16"/>
      <c r="E14" s="16">
        <v>118875</v>
      </c>
      <c r="F14" s="10">
        <v>118875</v>
      </c>
    </row>
    <row r="15" spans="1:6" s="1" customFormat="1" ht="18" customHeight="1">
      <c r="A15" s="14"/>
      <c r="B15" s="15" t="s">
        <v>46</v>
      </c>
      <c r="C15" s="16">
        <v>55</v>
      </c>
      <c r="D15" s="16"/>
      <c r="E15" s="16">
        <v>5660</v>
      </c>
      <c r="F15" s="10">
        <v>5660</v>
      </c>
    </row>
    <row r="16" spans="1:6" s="1" customFormat="1" ht="18" customHeight="1">
      <c r="A16" s="14"/>
      <c r="B16" s="15" t="s">
        <v>47</v>
      </c>
      <c r="C16" s="16">
        <v>70</v>
      </c>
      <c r="D16" s="16"/>
      <c r="E16" s="16">
        <v>6995</v>
      </c>
      <c r="F16" s="10">
        <v>6995</v>
      </c>
    </row>
    <row r="17" spans="1:6" s="1" customFormat="1" ht="18" customHeight="1">
      <c r="A17" s="14"/>
      <c r="B17" s="15" t="s">
        <v>48</v>
      </c>
      <c r="C17" s="16">
        <v>8</v>
      </c>
      <c r="D17" s="16">
        <v>920</v>
      </c>
      <c r="E17" s="16"/>
      <c r="F17" s="10">
        <v>920</v>
      </c>
    </row>
    <row r="18" spans="1:6" s="1" customFormat="1" ht="18" customHeight="1">
      <c r="A18" s="14"/>
      <c r="B18" s="15" t="s">
        <v>50</v>
      </c>
      <c r="C18" s="16">
        <v>1037</v>
      </c>
      <c r="D18" s="16"/>
      <c r="E18" s="16">
        <v>113490</v>
      </c>
      <c r="F18" s="10">
        <v>113490</v>
      </c>
    </row>
    <row r="19" spans="1:6" s="1" customFormat="1" ht="18" customHeight="1">
      <c r="A19" s="14"/>
      <c r="B19" s="15" t="s">
        <v>51</v>
      </c>
      <c r="C19" s="16">
        <v>801</v>
      </c>
      <c r="D19" s="16"/>
      <c r="E19" s="16">
        <v>87215</v>
      </c>
      <c r="F19" s="10">
        <v>87215</v>
      </c>
    </row>
    <row r="20" spans="1:6" s="1" customFormat="1" ht="18" customHeight="1">
      <c r="A20" s="14"/>
      <c r="B20" s="15" t="s">
        <v>53</v>
      </c>
      <c r="C20" s="16">
        <v>23</v>
      </c>
      <c r="D20" s="16">
        <v>2645</v>
      </c>
      <c r="E20" s="16"/>
      <c r="F20" s="10">
        <v>2645</v>
      </c>
    </row>
    <row r="21" spans="1:6" s="1" customFormat="1" ht="18" customHeight="1">
      <c r="A21" s="14"/>
      <c r="B21" s="17" t="s">
        <v>54</v>
      </c>
      <c r="C21" s="18">
        <v>310</v>
      </c>
      <c r="D21" s="16"/>
      <c r="E21" s="16">
        <v>35650</v>
      </c>
      <c r="F21" s="10">
        <v>35650</v>
      </c>
    </row>
    <row r="22" spans="1:9" s="1" customFormat="1" ht="18" customHeight="1">
      <c r="A22" s="19" t="s">
        <v>183</v>
      </c>
      <c r="B22" s="19"/>
      <c r="C22" s="20">
        <v>4628</v>
      </c>
      <c r="D22" s="20">
        <v>6535</v>
      </c>
      <c r="E22" s="20">
        <v>508650</v>
      </c>
      <c r="F22" s="20">
        <v>515185</v>
      </c>
      <c r="I22" s="29"/>
    </row>
    <row r="23" spans="1:6" s="1" customFormat="1" ht="18" customHeight="1">
      <c r="A23" s="14" t="s">
        <v>173</v>
      </c>
      <c r="B23" s="21" t="s">
        <v>56</v>
      </c>
      <c r="C23" s="16">
        <v>1791</v>
      </c>
      <c r="D23" s="22"/>
      <c r="E23" s="16">
        <v>193000</v>
      </c>
      <c r="F23" s="10">
        <v>193000</v>
      </c>
    </row>
    <row r="24" spans="1:6" s="1" customFormat="1" ht="18" customHeight="1">
      <c r="A24" s="14"/>
      <c r="B24" s="21" t="s">
        <v>57</v>
      </c>
      <c r="C24" s="16">
        <v>41</v>
      </c>
      <c r="D24" s="22"/>
      <c r="E24" s="16">
        <v>4510</v>
      </c>
      <c r="F24" s="10">
        <v>4510</v>
      </c>
    </row>
    <row r="25" spans="1:6" s="1" customFormat="1" ht="18" customHeight="1">
      <c r="A25" s="14"/>
      <c r="B25" s="21" t="s">
        <v>58</v>
      </c>
      <c r="C25" s="16">
        <v>108</v>
      </c>
      <c r="D25" s="22"/>
      <c r="E25" s="16">
        <v>12420</v>
      </c>
      <c r="F25" s="10">
        <v>12420</v>
      </c>
    </row>
    <row r="26" spans="1:6" s="1" customFormat="1" ht="18" customHeight="1">
      <c r="A26" s="14"/>
      <c r="B26" s="21" t="s">
        <v>59</v>
      </c>
      <c r="C26" s="16">
        <v>399</v>
      </c>
      <c r="D26" s="22"/>
      <c r="E26" s="16">
        <v>45520</v>
      </c>
      <c r="F26" s="10">
        <v>45520</v>
      </c>
    </row>
    <row r="27" spans="1:6" s="1" customFormat="1" ht="18" customHeight="1">
      <c r="A27" s="14"/>
      <c r="B27" s="21" t="s">
        <v>60</v>
      </c>
      <c r="C27" s="16">
        <v>20</v>
      </c>
      <c r="D27" s="22"/>
      <c r="E27" s="16">
        <v>2300</v>
      </c>
      <c r="F27" s="10">
        <v>2300</v>
      </c>
    </row>
    <row r="28" spans="1:6" s="1" customFormat="1" ht="18" customHeight="1">
      <c r="A28" s="14"/>
      <c r="B28" s="21" t="s">
        <v>61</v>
      </c>
      <c r="C28" s="16">
        <v>9</v>
      </c>
      <c r="D28" s="22">
        <v>1035</v>
      </c>
      <c r="E28" s="16"/>
      <c r="F28" s="10">
        <v>1035</v>
      </c>
    </row>
    <row r="29" spans="1:6" s="1" customFormat="1" ht="18" customHeight="1">
      <c r="A29" s="14"/>
      <c r="B29" s="21" t="s">
        <v>63</v>
      </c>
      <c r="C29" s="16">
        <v>229</v>
      </c>
      <c r="D29" s="22"/>
      <c r="E29" s="16">
        <v>25190</v>
      </c>
      <c r="F29" s="10">
        <v>25190</v>
      </c>
    </row>
    <row r="30" spans="1:6" s="1" customFormat="1" ht="18" customHeight="1">
      <c r="A30" s="14"/>
      <c r="B30" s="21" t="s">
        <v>64</v>
      </c>
      <c r="C30" s="16">
        <v>69</v>
      </c>
      <c r="D30" s="22"/>
      <c r="E30" s="16">
        <v>7590</v>
      </c>
      <c r="F30" s="10">
        <v>7590</v>
      </c>
    </row>
    <row r="31" spans="1:6" s="1" customFormat="1" ht="18" customHeight="1">
      <c r="A31" s="14"/>
      <c r="B31" s="21" t="s">
        <v>65</v>
      </c>
      <c r="C31" s="16">
        <v>436</v>
      </c>
      <c r="D31" s="22"/>
      <c r="E31" s="16">
        <v>49730</v>
      </c>
      <c r="F31" s="10">
        <v>49730</v>
      </c>
    </row>
    <row r="32" spans="1:6" s="1" customFormat="1" ht="18" customHeight="1">
      <c r="A32" s="14"/>
      <c r="B32" s="21" t="s">
        <v>66</v>
      </c>
      <c r="C32" s="16">
        <v>1089</v>
      </c>
      <c r="D32" s="22"/>
      <c r="E32" s="16">
        <v>124095</v>
      </c>
      <c r="F32" s="10">
        <v>124095</v>
      </c>
    </row>
    <row r="33" spans="1:6" s="1" customFormat="1" ht="18" customHeight="1">
      <c r="A33" s="14"/>
      <c r="B33" s="21" t="s">
        <v>67</v>
      </c>
      <c r="C33" s="16">
        <v>68</v>
      </c>
      <c r="D33" s="22"/>
      <c r="E33" s="16">
        <v>7815</v>
      </c>
      <c r="F33" s="10">
        <v>7815</v>
      </c>
    </row>
    <row r="34" spans="1:6" s="1" customFormat="1" ht="18" customHeight="1">
      <c r="A34" s="14"/>
      <c r="B34" s="21" t="s">
        <v>69</v>
      </c>
      <c r="C34" s="16">
        <v>319</v>
      </c>
      <c r="D34" s="22"/>
      <c r="E34" s="16">
        <v>36480</v>
      </c>
      <c r="F34" s="10">
        <v>36480</v>
      </c>
    </row>
    <row r="35" spans="1:6" s="1" customFormat="1" ht="18" customHeight="1">
      <c r="A35" s="14"/>
      <c r="B35" s="21" t="s">
        <v>71</v>
      </c>
      <c r="C35" s="16">
        <v>50</v>
      </c>
      <c r="D35" s="22">
        <v>5500</v>
      </c>
      <c r="E35" s="16"/>
      <c r="F35" s="10">
        <v>5500</v>
      </c>
    </row>
    <row r="36" spans="1:6" s="1" customFormat="1" ht="19.5" customHeight="1">
      <c r="A36" s="23" t="s">
        <v>152</v>
      </c>
      <c r="B36" s="23"/>
      <c r="C36" s="24">
        <v>1058</v>
      </c>
      <c r="D36" s="24">
        <v>0</v>
      </c>
      <c r="E36" s="24">
        <v>107495</v>
      </c>
      <c r="F36" s="13">
        <v>107495</v>
      </c>
    </row>
    <row r="37" spans="1:6" s="1" customFormat="1" ht="19.5" customHeight="1">
      <c r="A37" s="14" t="s">
        <v>153</v>
      </c>
      <c r="B37" s="21" t="s">
        <v>73</v>
      </c>
      <c r="C37" s="16">
        <v>416</v>
      </c>
      <c r="D37" s="22"/>
      <c r="E37" s="16">
        <v>41105</v>
      </c>
      <c r="F37" s="10">
        <v>41105</v>
      </c>
    </row>
    <row r="38" spans="1:6" s="1" customFormat="1" ht="19.5" customHeight="1">
      <c r="A38" s="14"/>
      <c r="B38" s="21" t="s">
        <v>74</v>
      </c>
      <c r="C38" s="16">
        <v>477</v>
      </c>
      <c r="D38" s="22"/>
      <c r="E38" s="16">
        <v>49690</v>
      </c>
      <c r="F38" s="10">
        <v>49690</v>
      </c>
    </row>
    <row r="39" spans="1:6" s="1" customFormat="1" ht="19.5" customHeight="1">
      <c r="A39" s="14"/>
      <c r="B39" s="21" t="s">
        <v>75</v>
      </c>
      <c r="C39" s="16">
        <v>74</v>
      </c>
      <c r="D39" s="22"/>
      <c r="E39" s="16">
        <v>7400</v>
      </c>
      <c r="F39" s="10">
        <v>7400</v>
      </c>
    </row>
    <row r="40" spans="1:6" s="1" customFormat="1" ht="19.5" customHeight="1">
      <c r="A40" s="14"/>
      <c r="B40" s="21" t="s">
        <v>76</v>
      </c>
      <c r="C40" s="16">
        <v>51</v>
      </c>
      <c r="D40" s="22"/>
      <c r="E40" s="16">
        <v>5100</v>
      </c>
      <c r="F40" s="10">
        <v>5100</v>
      </c>
    </row>
    <row r="41" spans="1:6" s="1" customFormat="1" ht="19.5" customHeight="1">
      <c r="A41" s="14"/>
      <c r="B41" s="21" t="s">
        <v>77</v>
      </c>
      <c r="C41" s="16">
        <v>40</v>
      </c>
      <c r="D41" s="22"/>
      <c r="E41" s="16">
        <v>4200</v>
      </c>
      <c r="F41" s="10">
        <v>4200</v>
      </c>
    </row>
    <row r="42" spans="1:6" s="1" customFormat="1" ht="19.5" customHeight="1">
      <c r="A42" s="23" t="s">
        <v>154</v>
      </c>
      <c r="B42" s="23"/>
      <c r="C42" s="12">
        <v>1194</v>
      </c>
      <c r="D42" s="12">
        <v>0</v>
      </c>
      <c r="E42" s="12">
        <v>130545</v>
      </c>
      <c r="F42" s="13">
        <v>130545</v>
      </c>
    </row>
    <row r="43" spans="1:6" s="1" customFormat="1" ht="19.5" customHeight="1">
      <c r="A43" s="25" t="s">
        <v>155</v>
      </c>
      <c r="B43" s="21" t="s">
        <v>79</v>
      </c>
      <c r="C43" s="16">
        <v>438</v>
      </c>
      <c r="D43" s="22"/>
      <c r="E43" s="16">
        <v>47600</v>
      </c>
      <c r="F43" s="10">
        <v>47600</v>
      </c>
    </row>
    <row r="44" spans="1:6" s="1" customFormat="1" ht="19.5" customHeight="1">
      <c r="A44" s="26"/>
      <c r="B44" s="21" t="s">
        <v>80</v>
      </c>
      <c r="C44" s="16">
        <v>457</v>
      </c>
      <c r="D44" s="22"/>
      <c r="E44" s="16">
        <v>49820</v>
      </c>
      <c r="F44" s="10">
        <v>49820</v>
      </c>
    </row>
    <row r="45" spans="1:6" s="1" customFormat="1" ht="19.5" customHeight="1">
      <c r="A45" s="26"/>
      <c r="B45" s="21" t="s">
        <v>81</v>
      </c>
      <c r="C45" s="16">
        <v>149</v>
      </c>
      <c r="D45" s="22"/>
      <c r="E45" s="16">
        <v>16895</v>
      </c>
      <c r="F45" s="10">
        <v>16895</v>
      </c>
    </row>
    <row r="46" spans="1:6" s="1" customFormat="1" ht="19.5" customHeight="1">
      <c r="A46" s="26"/>
      <c r="B46" s="21" t="s">
        <v>82</v>
      </c>
      <c r="C46" s="16">
        <v>150</v>
      </c>
      <c r="D46" s="22"/>
      <c r="E46" s="16">
        <v>16230</v>
      </c>
      <c r="F46" s="10">
        <v>16230</v>
      </c>
    </row>
    <row r="47" spans="1:6" s="1" customFormat="1" ht="19.5" customHeight="1">
      <c r="A47" s="23" t="s">
        <v>156</v>
      </c>
      <c r="B47" s="23"/>
      <c r="C47" s="24">
        <v>3631</v>
      </c>
      <c r="D47" s="24">
        <v>3445</v>
      </c>
      <c r="E47" s="24">
        <v>407240</v>
      </c>
      <c r="F47" s="13">
        <v>410685</v>
      </c>
    </row>
    <row r="48" spans="1:6" s="1" customFormat="1" ht="19.5" customHeight="1">
      <c r="A48" s="27" t="s">
        <v>157</v>
      </c>
      <c r="B48" s="21" t="s">
        <v>84</v>
      </c>
      <c r="C48" s="16">
        <v>599</v>
      </c>
      <c r="D48" s="22"/>
      <c r="E48" s="16">
        <v>68760</v>
      </c>
      <c r="F48" s="10">
        <v>68760</v>
      </c>
    </row>
    <row r="49" spans="1:6" s="1" customFormat="1" ht="19.5" customHeight="1">
      <c r="A49" s="27"/>
      <c r="B49" s="21" t="s">
        <v>85</v>
      </c>
      <c r="C49" s="16">
        <v>1054</v>
      </c>
      <c r="D49" s="22"/>
      <c r="E49" s="16">
        <v>115470</v>
      </c>
      <c r="F49" s="10">
        <v>115470</v>
      </c>
    </row>
    <row r="50" spans="1:6" s="1" customFormat="1" ht="19.5" customHeight="1">
      <c r="A50" s="27"/>
      <c r="B50" s="21" t="s">
        <v>86</v>
      </c>
      <c r="C50" s="16">
        <v>261</v>
      </c>
      <c r="D50" s="22"/>
      <c r="E50" s="16">
        <v>29670</v>
      </c>
      <c r="F50" s="10">
        <v>29670</v>
      </c>
    </row>
    <row r="51" spans="1:6" s="1" customFormat="1" ht="19.5" customHeight="1">
      <c r="A51" s="27"/>
      <c r="B51" s="21" t="s">
        <v>87</v>
      </c>
      <c r="C51" s="16">
        <v>305</v>
      </c>
      <c r="D51" s="22"/>
      <c r="E51" s="16">
        <v>34945</v>
      </c>
      <c r="F51" s="10">
        <v>34945</v>
      </c>
    </row>
    <row r="52" spans="1:6" s="1" customFormat="1" ht="19.5" customHeight="1">
      <c r="A52" s="27"/>
      <c r="B52" s="21" t="s">
        <v>88</v>
      </c>
      <c r="C52" s="16">
        <v>231</v>
      </c>
      <c r="D52" s="22"/>
      <c r="E52" s="16">
        <v>26420</v>
      </c>
      <c r="F52" s="10">
        <v>26420</v>
      </c>
    </row>
    <row r="53" spans="1:6" s="1" customFormat="1" ht="19.5" customHeight="1">
      <c r="A53" s="27"/>
      <c r="B53" s="21" t="s">
        <v>89</v>
      </c>
      <c r="C53" s="16">
        <v>215</v>
      </c>
      <c r="D53" s="22"/>
      <c r="E53" s="16">
        <v>24650</v>
      </c>
      <c r="F53" s="10">
        <v>24650</v>
      </c>
    </row>
    <row r="54" spans="1:6" s="1" customFormat="1" ht="19.5" customHeight="1">
      <c r="A54" s="27"/>
      <c r="B54" s="21" t="s">
        <v>90</v>
      </c>
      <c r="C54" s="16">
        <v>153</v>
      </c>
      <c r="D54" s="22"/>
      <c r="E54" s="16">
        <v>17480</v>
      </c>
      <c r="F54" s="10">
        <v>17480</v>
      </c>
    </row>
    <row r="55" spans="1:6" s="1" customFormat="1" ht="19.5" customHeight="1">
      <c r="A55" s="27"/>
      <c r="B55" s="21" t="s">
        <v>91</v>
      </c>
      <c r="C55" s="16">
        <v>783</v>
      </c>
      <c r="D55" s="22"/>
      <c r="E55" s="16">
        <v>89845</v>
      </c>
      <c r="F55" s="10">
        <v>89845</v>
      </c>
    </row>
    <row r="56" spans="1:6" s="1" customFormat="1" ht="19.5" customHeight="1">
      <c r="A56" s="27"/>
      <c r="B56" s="21" t="s">
        <v>92</v>
      </c>
      <c r="C56" s="16">
        <v>30</v>
      </c>
      <c r="D56" s="22">
        <v>3445</v>
      </c>
      <c r="E56" s="16"/>
      <c r="F56" s="10">
        <v>3445</v>
      </c>
    </row>
    <row r="57" spans="1:6" s="1" customFormat="1" ht="19.5" customHeight="1">
      <c r="A57" s="28" t="s">
        <v>158</v>
      </c>
      <c r="B57" s="28"/>
      <c r="C57" s="12">
        <v>2138</v>
      </c>
      <c r="D57" s="12">
        <v>0</v>
      </c>
      <c r="E57" s="12">
        <f>SUM(E58:E65)</f>
        <v>236192</v>
      </c>
      <c r="F57" s="13">
        <f>SUM(F58:F65)</f>
        <v>236192</v>
      </c>
    </row>
    <row r="58" spans="1:6" s="1" customFormat="1" ht="19.5" customHeight="1">
      <c r="A58" s="14" t="s">
        <v>159</v>
      </c>
      <c r="B58" s="21" t="s">
        <v>94</v>
      </c>
      <c r="C58" s="16">
        <v>770</v>
      </c>
      <c r="D58" s="22"/>
      <c r="E58" s="16">
        <v>85850</v>
      </c>
      <c r="F58" s="10">
        <v>85850</v>
      </c>
    </row>
    <row r="59" spans="1:6" s="1" customFormat="1" ht="19.5" customHeight="1">
      <c r="A59" s="14"/>
      <c r="B59" s="21" t="s">
        <v>95</v>
      </c>
      <c r="C59" s="16">
        <v>546</v>
      </c>
      <c r="D59" s="22"/>
      <c r="E59" s="16">
        <v>61675</v>
      </c>
      <c r="F59" s="10">
        <v>61675</v>
      </c>
    </row>
    <row r="60" spans="1:6" s="1" customFormat="1" ht="19.5" customHeight="1">
      <c r="A60" s="14"/>
      <c r="B60" s="21" t="s">
        <v>96</v>
      </c>
      <c r="C60" s="16">
        <v>78</v>
      </c>
      <c r="D60" s="22"/>
      <c r="E60" s="16">
        <v>8945</v>
      </c>
      <c r="F60" s="10">
        <v>8945</v>
      </c>
    </row>
    <row r="61" spans="1:6" s="1" customFormat="1" ht="19.5" customHeight="1">
      <c r="A61" s="14"/>
      <c r="B61" s="21" t="s">
        <v>97</v>
      </c>
      <c r="C61" s="16">
        <v>172</v>
      </c>
      <c r="D61" s="22"/>
      <c r="E61" s="16">
        <v>19450</v>
      </c>
      <c r="F61" s="10">
        <v>19450</v>
      </c>
    </row>
    <row r="62" spans="1:6" s="1" customFormat="1" ht="19.5" customHeight="1">
      <c r="A62" s="14"/>
      <c r="B62" s="21" t="s">
        <v>98</v>
      </c>
      <c r="C62" s="16">
        <v>329</v>
      </c>
      <c r="D62" s="22"/>
      <c r="E62" s="16">
        <v>32707</v>
      </c>
      <c r="F62" s="10">
        <v>32707</v>
      </c>
    </row>
    <row r="63" spans="1:6" s="1" customFormat="1" ht="19.5" customHeight="1">
      <c r="A63" s="14"/>
      <c r="B63" s="21" t="s">
        <v>99</v>
      </c>
      <c r="C63" s="16">
        <v>112</v>
      </c>
      <c r="D63" s="22"/>
      <c r="E63" s="16">
        <v>12705</v>
      </c>
      <c r="F63" s="10">
        <v>12705</v>
      </c>
    </row>
    <row r="64" spans="1:6" s="1" customFormat="1" ht="19.5" customHeight="1">
      <c r="A64" s="14"/>
      <c r="B64" s="21" t="s">
        <v>100</v>
      </c>
      <c r="C64" s="16">
        <v>97</v>
      </c>
      <c r="D64" s="22"/>
      <c r="E64" s="16">
        <v>10995</v>
      </c>
      <c r="F64" s="10">
        <v>10995</v>
      </c>
    </row>
    <row r="65" spans="1:6" s="1" customFormat="1" ht="19.5" customHeight="1">
      <c r="A65" s="14"/>
      <c r="B65" s="21" t="s">
        <v>101</v>
      </c>
      <c r="C65" s="16">
        <v>34</v>
      </c>
      <c r="D65" s="22"/>
      <c r="E65" s="16">
        <v>3865</v>
      </c>
      <c r="F65" s="10">
        <v>3865</v>
      </c>
    </row>
    <row r="66" spans="1:6" s="1" customFormat="1" ht="27" customHeight="1">
      <c r="A66" s="23" t="s">
        <v>184</v>
      </c>
      <c r="B66" s="23"/>
      <c r="C66" s="12">
        <v>1997</v>
      </c>
      <c r="D66" s="12">
        <v>0</v>
      </c>
      <c r="E66" s="12">
        <v>227295</v>
      </c>
      <c r="F66" s="13">
        <v>227295</v>
      </c>
    </row>
    <row r="67" spans="1:6" s="1" customFormat="1" ht="27" customHeight="1">
      <c r="A67" s="14" t="s">
        <v>161</v>
      </c>
      <c r="B67" s="21" t="s">
        <v>103</v>
      </c>
      <c r="C67" s="10">
        <v>701</v>
      </c>
      <c r="D67" s="10"/>
      <c r="E67" s="10">
        <v>79550</v>
      </c>
      <c r="F67" s="10">
        <v>79550</v>
      </c>
    </row>
    <row r="68" spans="1:6" s="1" customFormat="1" ht="27" customHeight="1">
      <c r="A68" s="14"/>
      <c r="B68" s="21" t="s">
        <v>104</v>
      </c>
      <c r="C68" s="10">
        <v>1150</v>
      </c>
      <c r="D68" s="10"/>
      <c r="E68" s="10">
        <v>131130</v>
      </c>
      <c r="F68" s="10">
        <v>131130</v>
      </c>
    </row>
    <row r="69" spans="1:6" s="1" customFormat="1" ht="27" customHeight="1">
      <c r="A69" s="14"/>
      <c r="B69" s="21" t="s">
        <v>105</v>
      </c>
      <c r="C69" s="10">
        <v>146</v>
      </c>
      <c r="D69" s="10"/>
      <c r="E69" s="10">
        <v>16615</v>
      </c>
      <c r="F69" s="10">
        <v>16615</v>
      </c>
    </row>
    <row r="70" spans="1:6" s="1" customFormat="1" ht="27" customHeight="1">
      <c r="A70" s="23" t="s">
        <v>162</v>
      </c>
      <c r="B70" s="23"/>
      <c r="C70" s="30">
        <v>3462</v>
      </c>
      <c r="D70" s="30">
        <v>3450</v>
      </c>
      <c r="E70" s="30">
        <v>383310</v>
      </c>
      <c r="F70" s="13">
        <v>386760</v>
      </c>
    </row>
    <row r="71" spans="1:6" s="1" customFormat="1" ht="27" customHeight="1">
      <c r="A71" s="25" t="s">
        <v>163</v>
      </c>
      <c r="B71" s="21" t="s">
        <v>107</v>
      </c>
      <c r="C71" s="16">
        <v>1300</v>
      </c>
      <c r="D71" s="16"/>
      <c r="E71" s="16">
        <v>139995</v>
      </c>
      <c r="F71" s="10">
        <v>139995</v>
      </c>
    </row>
    <row r="72" spans="1:6" s="1" customFormat="1" ht="27" customHeight="1">
      <c r="A72" s="26"/>
      <c r="B72" s="21" t="s">
        <v>108</v>
      </c>
      <c r="C72" s="16">
        <v>1591</v>
      </c>
      <c r="D72" s="16"/>
      <c r="E72" s="16">
        <v>181650</v>
      </c>
      <c r="F72" s="10">
        <v>181650</v>
      </c>
    </row>
    <row r="73" spans="1:6" s="1" customFormat="1" ht="27" customHeight="1">
      <c r="A73" s="26"/>
      <c r="B73" s="21" t="s">
        <v>109</v>
      </c>
      <c r="C73" s="16">
        <v>74</v>
      </c>
      <c r="D73" s="16"/>
      <c r="E73" s="16">
        <v>8355</v>
      </c>
      <c r="F73" s="10">
        <v>8355</v>
      </c>
    </row>
    <row r="74" spans="1:6" s="1" customFormat="1" ht="27" customHeight="1">
      <c r="A74" s="26"/>
      <c r="B74" s="21" t="s">
        <v>110</v>
      </c>
      <c r="C74" s="16">
        <v>25</v>
      </c>
      <c r="E74" s="16">
        <v>2875</v>
      </c>
      <c r="F74" s="10">
        <v>2875</v>
      </c>
    </row>
    <row r="75" spans="1:6" s="1" customFormat="1" ht="27" customHeight="1">
      <c r="A75" s="26"/>
      <c r="B75" s="21" t="s">
        <v>111</v>
      </c>
      <c r="C75" s="16">
        <v>36</v>
      </c>
      <c r="D75" s="16"/>
      <c r="E75" s="16">
        <v>4105</v>
      </c>
      <c r="F75" s="10">
        <v>4105</v>
      </c>
    </row>
    <row r="76" spans="1:6" s="1" customFormat="1" ht="27" customHeight="1">
      <c r="A76" s="26"/>
      <c r="B76" s="21" t="s">
        <v>112</v>
      </c>
      <c r="C76" s="16">
        <v>39</v>
      </c>
      <c r="D76" s="16"/>
      <c r="E76" s="16">
        <v>4375</v>
      </c>
      <c r="F76" s="10">
        <v>4375</v>
      </c>
    </row>
    <row r="77" spans="1:6" s="1" customFormat="1" ht="27" customHeight="1">
      <c r="A77" s="26"/>
      <c r="B77" s="21" t="s">
        <v>113</v>
      </c>
      <c r="C77" s="16">
        <v>55</v>
      </c>
      <c r="D77" s="16"/>
      <c r="E77" s="16">
        <v>6285</v>
      </c>
      <c r="F77" s="10">
        <v>6285</v>
      </c>
    </row>
    <row r="78" spans="1:6" s="1" customFormat="1" ht="27" customHeight="1">
      <c r="A78" s="26"/>
      <c r="B78" s="21" t="s">
        <v>114</v>
      </c>
      <c r="C78" s="16">
        <v>67</v>
      </c>
      <c r="D78" s="16"/>
      <c r="E78" s="16">
        <v>7635</v>
      </c>
      <c r="F78" s="10">
        <v>7635</v>
      </c>
    </row>
    <row r="79" spans="1:6" s="1" customFormat="1" ht="27" customHeight="1">
      <c r="A79" s="26"/>
      <c r="B79" s="21" t="s">
        <v>115</v>
      </c>
      <c r="C79" s="16">
        <v>245</v>
      </c>
      <c r="D79" s="16"/>
      <c r="E79" s="16">
        <v>28035</v>
      </c>
      <c r="F79" s="10">
        <v>28035</v>
      </c>
    </row>
    <row r="80" spans="1:6" s="1" customFormat="1" ht="27" customHeight="1">
      <c r="A80" s="26"/>
      <c r="B80" s="21" t="s">
        <v>118</v>
      </c>
      <c r="C80" s="31">
        <v>30</v>
      </c>
      <c r="D80" s="16">
        <v>3450</v>
      </c>
      <c r="E80" s="16"/>
      <c r="F80" s="10">
        <v>3450</v>
      </c>
    </row>
    <row r="81" spans="1:6" s="1" customFormat="1" ht="27" customHeight="1">
      <c r="A81" s="23" t="s">
        <v>164</v>
      </c>
      <c r="B81" s="23"/>
      <c r="C81" s="32">
        <v>2638</v>
      </c>
      <c r="D81" s="32">
        <v>0</v>
      </c>
      <c r="E81" s="32">
        <v>299525</v>
      </c>
      <c r="F81" s="13">
        <v>299525</v>
      </c>
    </row>
    <row r="82" spans="1:6" s="1" customFormat="1" ht="27" customHeight="1">
      <c r="A82" s="14" t="s">
        <v>165</v>
      </c>
      <c r="B82" s="21" t="s">
        <v>120</v>
      </c>
      <c r="C82" s="16">
        <v>1009</v>
      </c>
      <c r="D82" s="22"/>
      <c r="E82" s="16">
        <v>113990</v>
      </c>
      <c r="F82" s="10">
        <v>113990</v>
      </c>
    </row>
    <row r="83" spans="1:6" s="1" customFormat="1" ht="27" customHeight="1">
      <c r="A83" s="14"/>
      <c r="B83" s="21" t="s">
        <v>121</v>
      </c>
      <c r="C83" s="16">
        <v>104</v>
      </c>
      <c r="D83" s="22"/>
      <c r="E83" s="16">
        <v>11440</v>
      </c>
      <c r="F83" s="10">
        <v>11440</v>
      </c>
    </row>
    <row r="84" spans="1:6" s="1" customFormat="1" ht="27" customHeight="1">
      <c r="A84" s="14"/>
      <c r="B84" s="21" t="s">
        <v>122</v>
      </c>
      <c r="C84" s="16">
        <v>95</v>
      </c>
      <c r="D84" s="22"/>
      <c r="E84" s="16">
        <v>10925</v>
      </c>
      <c r="F84" s="10">
        <v>10925</v>
      </c>
    </row>
    <row r="85" spans="1:6" s="1" customFormat="1" ht="27" customHeight="1">
      <c r="A85" s="14"/>
      <c r="B85" s="21" t="s">
        <v>123</v>
      </c>
      <c r="C85" s="16">
        <v>60</v>
      </c>
      <c r="D85" s="16"/>
      <c r="E85" s="16">
        <v>6900</v>
      </c>
      <c r="F85" s="10">
        <v>6900</v>
      </c>
    </row>
    <row r="86" spans="1:6" s="1" customFormat="1" ht="27" customHeight="1">
      <c r="A86" s="14"/>
      <c r="B86" s="21" t="s">
        <v>124</v>
      </c>
      <c r="C86" s="16">
        <v>1370</v>
      </c>
      <c r="D86" s="33"/>
      <c r="E86" s="16">
        <v>156270</v>
      </c>
      <c r="F86" s="10">
        <v>156270</v>
      </c>
    </row>
    <row r="87" spans="1:6" s="1" customFormat="1" ht="30.75" customHeight="1">
      <c r="A87" s="23" t="s">
        <v>166</v>
      </c>
      <c r="B87" s="23"/>
      <c r="C87" s="12">
        <v>3627</v>
      </c>
      <c r="D87" s="12">
        <v>0</v>
      </c>
      <c r="E87" s="12">
        <v>367045</v>
      </c>
      <c r="F87" s="13">
        <v>367045</v>
      </c>
    </row>
    <row r="88" spans="1:6" s="1" customFormat="1" ht="30.75" customHeight="1">
      <c r="A88" s="14" t="s">
        <v>167</v>
      </c>
      <c r="B88" s="21" t="s">
        <v>126</v>
      </c>
      <c r="C88" s="16">
        <v>938</v>
      </c>
      <c r="D88" s="22"/>
      <c r="E88" s="16">
        <v>75000</v>
      </c>
      <c r="F88" s="10">
        <v>75000</v>
      </c>
    </row>
    <row r="89" spans="1:6" s="1" customFormat="1" ht="30.75" customHeight="1">
      <c r="A89" s="14"/>
      <c r="B89" s="21" t="s">
        <v>127</v>
      </c>
      <c r="C89" s="16">
        <v>642</v>
      </c>
      <c r="D89" s="22"/>
      <c r="E89" s="16">
        <v>73185</v>
      </c>
      <c r="F89" s="10">
        <v>73185</v>
      </c>
    </row>
    <row r="90" spans="1:6" s="1" customFormat="1" ht="30.75" customHeight="1">
      <c r="A90" s="14"/>
      <c r="B90" s="21" t="s">
        <v>128</v>
      </c>
      <c r="C90" s="16">
        <v>54</v>
      </c>
      <c r="D90" s="22"/>
      <c r="E90" s="16">
        <v>5915</v>
      </c>
      <c r="F90" s="10">
        <v>5915</v>
      </c>
    </row>
    <row r="91" spans="1:6" s="1" customFormat="1" ht="30.75" customHeight="1">
      <c r="A91" s="14"/>
      <c r="B91" s="21" t="s">
        <v>129</v>
      </c>
      <c r="C91" s="16">
        <v>177</v>
      </c>
      <c r="D91" s="22"/>
      <c r="E91" s="16">
        <v>19455</v>
      </c>
      <c r="F91" s="10">
        <v>19455</v>
      </c>
    </row>
    <row r="92" spans="1:6" s="1" customFormat="1" ht="30.75" customHeight="1">
      <c r="A92" s="14"/>
      <c r="B92" s="21" t="s">
        <v>130</v>
      </c>
      <c r="C92" s="16">
        <v>87</v>
      </c>
      <c r="D92" s="22"/>
      <c r="E92" s="16">
        <v>9570</v>
      </c>
      <c r="F92" s="10">
        <v>9570</v>
      </c>
    </row>
    <row r="93" spans="1:6" s="1" customFormat="1" ht="30.75" customHeight="1">
      <c r="A93" s="14"/>
      <c r="B93" s="21" t="s">
        <v>131</v>
      </c>
      <c r="C93" s="16">
        <v>87</v>
      </c>
      <c r="D93" s="22"/>
      <c r="E93" s="16">
        <v>9570</v>
      </c>
      <c r="F93" s="10">
        <v>9570</v>
      </c>
    </row>
    <row r="94" spans="1:6" s="1" customFormat="1" ht="30.75" customHeight="1">
      <c r="A94" s="14"/>
      <c r="B94" s="21" t="s">
        <v>132</v>
      </c>
      <c r="C94" s="16">
        <v>55</v>
      </c>
      <c r="D94" s="22"/>
      <c r="E94" s="16">
        <v>6050</v>
      </c>
      <c r="F94" s="10">
        <v>6050</v>
      </c>
    </row>
    <row r="95" spans="1:6" s="1" customFormat="1" ht="30.75" customHeight="1">
      <c r="A95" s="14"/>
      <c r="B95" s="21" t="s">
        <v>133</v>
      </c>
      <c r="C95" s="16">
        <v>134</v>
      </c>
      <c r="D95" s="22"/>
      <c r="E95" s="16">
        <v>14715</v>
      </c>
      <c r="F95" s="10">
        <v>14715</v>
      </c>
    </row>
    <row r="96" spans="1:6" s="1" customFormat="1" ht="30.75" customHeight="1">
      <c r="A96" s="14"/>
      <c r="B96" s="21" t="s">
        <v>134</v>
      </c>
      <c r="C96" s="16">
        <v>57</v>
      </c>
      <c r="D96" s="22"/>
      <c r="E96" s="16">
        <v>6270</v>
      </c>
      <c r="F96" s="10">
        <v>6270</v>
      </c>
    </row>
    <row r="97" spans="1:6" s="1" customFormat="1" ht="30.75" customHeight="1">
      <c r="A97" s="14"/>
      <c r="B97" s="34" t="s">
        <v>135</v>
      </c>
      <c r="C97" s="16">
        <v>69</v>
      </c>
      <c r="D97" s="22"/>
      <c r="E97" s="16">
        <v>7565</v>
      </c>
      <c r="F97" s="10">
        <v>7565</v>
      </c>
    </row>
    <row r="98" spans="1:6" s="1" customFormat="1" ht="30.75" customHeight="1">
      <c r="A98" s="14"/>
      <c r="B98" s="21" t="s">
        <v>136</v>
      </c>
      <c r="C98" s="16">
        <v>1237</v>
      </c>
      <c r="D98" s="16"/>
      <c r="E98" s="16">
        <v>129860</v>
      </c>
      <c r="F98" s="10">
        <v>129860</v>
      </c>
    </row>
    <row r="99" spans="1:6" s="1" customFormat="1" ht="30.75" customHeight="1">
      <c r="A99" s="14"/>
      <c r="B99" s="21" t="s">
        <v>137</v>
      </c>
      <c r="C99" s="16">
        <v>90</v>
      </c>
      <c r="D99" s="16"/>
      <c r="E99" s="16">
        <v>9890</v>
      </c>
      <c r="F99" s="10">
        <v>9890</v>
      </c>
    </row>
    <row r="100" spans="1:6" s="1" customFormat="1" ht="30.75" customHeight="1">
      <c r="A100" s="35" t="s">
        <v>168</v>
      </c>
      <c r="B100" s="36" t="s">
        <v>138</v>
      </c>
      <c r="C100" s="37">
        <v>70</v>
      </c>
      <c r="D100" s="37"/>
      <c r="E100" s="37">
        <v>5055</v>
      </c>
      <c r="F100" s="13">
        <v>5055</v>
      </c>
    </row>
    <row r="101" spans="1:6" s="1" customFormat="1" ht="17.25" customHeight="1">
      <c r="A101" s="38"/>
      <c r="B101" s="38"/>
      <c r="C101" s="39"/>
      <c r="D101" s="39"/>
      <c r="E101" s="39"/>
      <c r="F101" s="4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4.25">
      <c r="A103" s="41" t="s">
        <v>169</v>
      </c>
      <c r="B103" s="41"/>
      <c r="C103" s="41"/>
      <c r="D103" s="41"/>
      <c r="E103" s="41"/>
      <c r="F103" s="41"/>
    </row>
    <row r="104" spans="1:6" s="1" customFormat="1" ht="14.25">
      <c r="A104" s="41"/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2"/>
      <c r="B106" s="42"/>
      <c r="C106" s="42"/>
      <c r="D106" s="42"/>
      <c r="E106" s="42"/>
      <c r="F106" s="42"/>
    </row>
    <row r="107" spans="3:6" s="1" customFormat="1" ht="14.25">
      <c r="C107" s="43">
        <v>44568</v>
      </c>
      <c r="D107" s="44"/>
      <c r="E107" s="44"/>
      <c r="F107" s="44"/>
    </row>
  </sheetData>
  <sheetProtection/>
  <mergeCells count="16">
    <mergeCell ref="A1:F1"/>
    <mergeCell ref="A2:C2"/>
    <mergeCell ref="D2:F2"/>
    <mergeCell ref="A4:B4"/>
    <mergeCell ref="C107:F107"/>
    <mergeCell ref="A6:A21"/>
    <mergeCell ref="A23:A35"/>
    <mergeCell ref="A37:A41"/>
    <mergeCell ref="A43:A46"/>
    <mergeCell ref="A48:A56"/>
    <mergeCell ref="A58:A65"/>
    <mergeCell ref="A67:A69"/>
    <mergeCell ref="A71:A80"/>
    <mergeCell ref="A82:A86"/>
    <mergeCell ref="A88:A99"/>
    <mergeCell ref="A103:F10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workbookViewId="0" topLeftCell="A1">
      <selection activeCell="B46" sqref="B46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6" width="11.625" style="1" customWidth="1"/>
    <col min="7" max="8" width="4.25390625" style="1" customWidth="1"/>
    <col min="9" max="9" width="40.25390625" style="1" customWidth="1"/>
    <col min="10" max="16384" width="9.00390625" style="1" customWidth="1"/>
  </cols>
  <sheetData>
    <row r="1" spans="1:6" s="1" customFormat="1" ht="47.25" customHeight="1">
      <c r="A1" s="55" t="s">
        <v>139</v>
      </c>
      <c r="B1" s="2"/>
      <c r="C1" s="2"/>
      <c r="D1" s="2"/>
      <c r="E1" s="2"/>
      <c r="F1" s="2"/>
    </row>
    <row r="2" spans="1:6" s="1" customFormat="1" ht="24.75" customHeight="1">
      <c r="A2" s="56" t="s">
        <v>140</v>
      </c>
      <c r="B2" s="4"/>
      <c r="C2" s="4"/>
      <c r="D2" s="5" t="s">
        <v>141</v>
      </c>
      <c r="E2" s="5"/>
      <c r="F2" s="5"/>
    </row>
    <row r="3" spans="1:9" s="1" customFormat="1" ht="33.75" customHeight="1">
      <c r="A3" s="57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  <c r="I3" s="44"/>
    </row>
    <row r="4" spans="1:9" s="1" customFormat="1" ht="18" customHeight="1">
      <c r="A4" s="58" t="s">
        <v>147</v>
      </c>
      <c r="B4" s="8"/>
      <c r="C4" s="9">
        <v>30013</v>
      </c>
      <c r="D4" s="9">
        <v>27104</v>
      </c>
      <c r="E4" s="9">
        <v>1378304</v>
      </c>
      <c r="F4" s="10">
        <v>1405408</v>
      </c>
      <c r="I4" s="50"/>
    </row>
    <row r="5" spans="1:9" s="1" customFormat="1" ht="18" customHeight="1">
      <c r="A5" s="59" t="s">
        <v>148</v>
      </c>
      <c r="B5" s="60"/>
      <c r="C5" s="12">
        <v>4472</v>
      </c>
      <c r="D5" s="12">
        <v>1084</v>
      </c>
      <c r="E5" s="12">
        <v>213140</v>
      </c>
      <c r="F5" s="10">
        <v>214224</v>
      </c>
      <c r="I5" s="50"/>
    </row>
    <row r="6" spans="1:9" s="1" customFormat="1" ht="18" customHeight="1">
      <c r="A6" s="61" t="s">
        <v>149</v>
      </c>
      <c r="B6" s="15" t="s">
        <v>37</v>
      </c>
      <c r="C6" s="31">
        <v>107</v>
      </c>
      <c r="D6" s="31"/>
      <c r="E6" s="31">
        <v>5000</v>
      </c>
      <c r="F6" s="10">
        <v>5000</v>
      </c>
      <c r="I6" s="50"/>
    </row>
    <row r="7" spans="1:9" s="1" customFormat="1" ht="18" customHeight="1">
      <c r="A7" s="61"/>
      <c r="B7" s="15" t="s">
        <v>38</v>
      </c>
      <c r="C7" s="31">
        <v>193</v>
      </c>
      <c r="D7" s="31"/>
      <c r="E7" s="31">
        <v>9072</v>
      </c>
      <c r="F7" s="10">
        <v>9072</v>
      </c>
      <c r="I7" s="50"/>
    </row>
    <row r="8" spans="1:9" s="1" customFormat="1" ht="18" customHeight="1">
      <c r="A8" s="61"/>
      <c r="B8" s="15" t="s">
        <v>39</v>
      </c>
      <c r="C8" s="31">
        <v>242</v>
      </c>
      <c r="D8" s="31"/>
      <c r="E8" s="31">
        <v>10648</v>
      </c>
      <c r="F8" s="10">
        <v>10648</v>
      </c>
      <c r="I8" s="50"/>
    </row>
    <row r="9" spans="1:9" s="1" customFormat="1" ht="18" customHeight="1">
      <c r="A9" s="61"/>
      <c r="B9" s="15" t="s">
        <v>40</v>
      </c>
      <c r="C9" s="31">
        <v>259</v>
      </c>
      <c r="D9" s="31"/>
      <c r="E9" s="31">
        <v>12100</v>
      </c>
      <c r="F9" s="10">
        <v>12100</v>
      </c>
      <c r="I9" s="50"/>
    </row>
    <row r="10" spans="1:9" s="1" customFormat="1" ht="18" customHeight="1">
      <c r="A10" s="61"/>
      <c r="B10" s="15" t="s">
        <v>41</v>
      </c>
      <c r="C10" s="31">
        <v>109</v>
      </c>
      <c r="D10" s="31"/>
      <c r="E10" s="31">
        <v>5020</v>
      </c>
      <c r="F10" s="10">
        <v>5020</v>
      </c>
      <c r="I10" s="50"/>
    </row>
    <row r="11" spans="1:9" s="1" customFormat="1" ht="18" customHeight="1">
      <c r="A11" s="61"/>
      <c r="B11" s="15" t="s">
        <v>42</v>
      </c>
      <c r="C11" s="31">
        <v>109</v>
      </c>
      <c r="D11" s="31"/>
      <c r="E11" s="31">
        <v>4796</v>
      </c>
      <c r="F11" s="10">
        <v>4796</v>
      </c>
      <c r="I11" s="50"/>
    </row>
    <row r="12" spans="1:9" s="1" customFormat="1" ht="18" customHeight="1">
      <c r="A12" s="61"/>
      <c r="B12" s="15" t="s">
        <v>43</v>
      </c>
      <c r="C12" s="31">
        <v>161</v>
      </c>
      <c r="D12" s="31"/>
      <c r="E12" s="31">
        <v>7524</v>
      </c>
      <c r="F12" s="10">
        <v>7524</v>
      </c>
      <c r="I12" s="50"/>
    </row>
    <row r="13" spans="1:9" s="1" customFormat="1" ht="18" customHeight="1">
      <c r="A13" s="61"/>
      <c r="B13" s="15" t="s">
        <v>44</v>
      </c>
      <c r="C13" s="31">
        <v>113</v>
      </c>
      <c r="D13" s="31"/>
      <c r="E13" s="31">
        <v>5288</v>
      </c>
      <c r="F13" s="10">
        <v>5288</v>
      </c>
      <c r="I13" s="50"/>
    </row>
    <row r="14" spans="1:9" s="1" customFormat="1" ht="18" customHeight="1">
      <c r="A14" s="61"/>
      <c r="B14" s="15" t="s">
        <v>45</v>
      </c>
      <c r="C14" s="31">
        <v>939</v>
      </c>
      <c r="D14" s="31"/>
      <c r="E14" s="31">
        <v>43304</v>
      </c>
      <c r="F14" s="10">
        <v>43304</v>
      </c>
      <c r="I14" s="50"/>
    </row>
    <row r="15" spans="1:9" s="1" customFormat="1" ht="18" customHeight="1">
      <c r="A15" s="61"/>
      <c r="B15" s="15" t="s">
        <v>46</v>
      </c>
      <c r="C15" s="31">
        <v>57</v>
      </c>
      <c r="D15" s="31"/>
      <c r="E15" s="31">
        <v>2556</v>
      </c>
      <c r="F15" s="10">
        <v>2556</v>
      </c>
      <c r="I15" s="50"/>
    </row>
    <row r="16" spans="1:9" s="1" customFormat="1" ht="18" customHeight="1">
      <c r="A16" s="61"/>
      <c r="B16" s="15" t="s">
        <v>47</v>
      </c>
      <c r="C16" s="31">
        <v>84</v>
      </c>
      <c r="D16" s="31"/>
      <c r="E16" s="31">
        <v>3912</v>
      </c>
      <c r="F16" s="10">
        <v>3912</v>
      </c>
      <c r="I16" s="50"/>
    </row>
    <row r="17" spans="1:9" s="1" customFormat="1" ht="18" customHeight="1">
      <c r="A17" s="61"/>
      <c r="B17" s="15" t="s">
        <v>48</v>
      </c>
      <c r="C17" s="31">
        <v>24</v>
      </c>
      <c r="D17" s="31"/>
      <c r="E17" s="31">
        <v>1056</v>
      </c>
      <c r="F17" s="10">
        <v>1056</v>
      </c>
      <c r="I17" s="50"/>
    </row>
    <row r="18" spans="1:9" s="1" customFormat="1" ht="18" customHeight="1">
      <c r="A18" s="61"/>
      <c r="B18" s="15" t="s">
        <v>50</v>
      </c>
      <c r="C18" s="31">
        <v>978</v>
      </c>
      <c r="D18" s="31"/>
      <c r="E18" s="31">
        <v>49884</v>
      </c>
      <c r="F18" s="10">
        <v>49884</v>
      </c>
      <c r="I18" s="50"/>
    </row>
    <row r="19" spans="1:9" s="1" customFormat="1" ht="18" customHeight="1">
      <c r="A19" s="61"/>
      <c r="B19" s="15" t="s">
        <v>51</v>
      </c>
      <c r="C19" s="31">
        <v>782</v>
      </c>
      <c r="D19" s="31"/>
      <c r="E19" s="31">
        <v>40176</v>
      </c>
      <c r="F19" s="10">
        <v>40176</v>
      </c>
      <c r="I19" s="50"/>
    </row>
    <row r="20" spans="1:9" s="1" customFormat="1" ht="18" customHeight="1">
      <c r="A20" s="61"/>
      <c r="B20" s="15" t="s">
        <v>53</v>
      </c>
      <c r="C20" s="53">
        <v>23</v>
      </c>
      <c r="D20" s="31">
        <v>1084</v>
      </c>
      <c r="E20" s="31"/>
      <c r="F20" s="10">
        <v>1084</v>
      </c>
      <c r="I20" s="50"/>
    </row>
    <row r="21" spans="1:9" s="1" customFormat="1" ht="18" customHeight="1">
      <c r="A21" s="61"/>
      <c r="B21" s="17" t="s">
        <v>54</v>
      </c>
      <c r="C21" s="53">
        <v>292</v>
      </c>
      <c r="D21" s="31"/>
      <c r="E21" s="31">
        <v>12804</v>
      </c>
      <c r="F21" s="10">
        <v>12804</v>
      </c>
      <c r="I21" s="50"/>
    </row>
    <row r="22" spans="1:9" s="1" customFormat="1" ht="18" customHeight="1">
      <c r="A22" s="19" t="s">
        <v>150</v>
      </c>
      <c r="B22" s="19"/>
      <c r="C22" s="20">
        <v>4574</v>
      </c>
      <c r="D22" s="20">
        <v>22584</v>
      </c>
      <c r="E22" s="20">
        <v>185196</v>
      </c>
      <c r="F22" s="10">
        <v>207780</v>
      </c>
      <c r="I22" s="50"/>
    </row>
    <row r="23" spans="1:9" s="1" customFormat="1" ht="18" customHeight="1">
      <c r="A23" s="61" t="s">
        <v>151</v>
      </c>
      <c r="B23" s="21" t="s">
        <v>56</v>
      </c>
      <c r="C23" s="31">
        <v>1595</v>
      </c>
      <c r="D23" s="54"/>
      <c r="E23" s="31">
        <v>74764</v>
      </c>
      <c r="F23" s="10">
        <v>74764</v>
      </c>
      <c r="I23" s="50"/>
    </row>
    <row r="24" spans="1:9" s="1" customFormat="1" ht="18" customHeight="1">
      <c r="A24" s="61"/>
      <c r="B24" s="21" t="s">
        <v>57</v>
      </c>
      <c r="C24" s="31">
        <v>47</v>
      </c>
      <c r="D24" s="54"/>
      <c r="E24" s="31">
        <v>2224</v>
      </c>
      <c r="F24" s="10">
        <v>2224</v>
      </c>
      <c r="I24" s="50"/>
    </row>
    <row r="25" spans="1:9" s="1" customFormat="1" ht="18" customHeight="1">
      <c r="A25" s="61"/>
      <c r="B25" s="21" t="s">
        <v>58</v>
      </c>
      <c r="C25" s="31">
        <v>118</v>
      </c>
      <c r="D25" s="54"/>
      <c r="E25" s="31">
        <v>4896</v>
      </c>
      <c r="F25" s="10">
        <v>4896</v>
      </c>
      <c r="I25" s="50"/>
    </row>
    <row r="26" spans="1:9" s="1" customFormat="1" ht="18" customHeight="1">
      <c r="A26" s="61"/>
      <c r="B26" s="21" t="s">
        <v>59</v>
      </c>
      <c r="C26" s="31">
        <v>438</v>
      </c>
      <c r="D26" s="54"/>
      <c r="E26" s="31">
        <v>20040</v>
      </c>
      <c r="F26" s="10">
        <v>20040</v>
      </c>
      <c r="I26" s="50"/>
    </row>
    <row r="27" spans="1:9" s="1" customFormat="1" ht="18" customHeight="1">
      <c r="A27" s="61"/>
      <c r="B27" s="21" t="s">
        <v>60</v>
      </c>
      <c r="C27" s="31">
        <v>43</v>
      </c>
      <c r="D27" s="54"/>
      <c r="E27" s="31">
        <v>2016</v>
      </c>
      <c r="F27" s="10">
        <v>2016</v>
      </c>
      <c r="I27" s="50"/>
    </row>
    <row r="28" spans="1:9" s="1" customFormat="1" ht="18" customHeight="1">
      <c r="A28" s="61"/>
      <c r="B28" s="21" t="s">
        <v>61</v>
      </c>
      <c r="C28" s="31">
        <v>15</v>
      </c>
      <c r="D28" s="54"/>
      <c r="E28" s="31">
        <v>720</v>
      </c>
      <c r="F28" s="10">
        <v>720</v>
      </c>
      <c r="I28" s="51"/>
    </row>
    <row r="29" spans="1:9" s="1" customFormat="1" ht="18" customHeight="1">
      <c r="A29" s="61"/>
      <c r="B29" s="21" t="s">
        <v>63</v>
      </c>
      <c r="C29" s="31">
        <v>249</v>
      </c>
      <c r="D29" s="54"/>
      <c r="E29" s="31">
        <v>11648</v>
      </c>
      <c r="F29" s="10">
        <v>11648</v>
      </c>
      <c r="I29" s="50"/>
    </row>
    <row r="30" spans="1:9" s="1" customFormat="1" ht="18" customHeight="1">
      <c r="A30" s="61"/>
      <c r="B30" s="21" t="s">
        <v>64</v>
      </c>
      <c r="C30" s="31">
        <v>86</v>
      </c>
      <c r="D30" s="54"/>
      <c r="E30" s="31">
        <v>3724</v>
      </c>
      <c r="F30" s="10">
        <v>3724</v>
      </c>
      <c r="I30" s="50"/>
    </row>
    <row r="31" spans="1:9" s="1" customFormat="1" ht="18" customHeight="1">
      <c r="A31" s="61"/>
      <c r="B31" s="21" t="s">
        <v>65</v>
      </c>
      <c r="C31" s="31">
        <v>414</v>
      </c>
      <c r="D31" s="54"/>
      <c r="E31" s="31">
        <v>19060</v>
      </c>
      <c r="F31" s="10">
        <v>19060</v>
      </c>
      <c r="I31" s="50"/>
    </row>
    <row r="32" spans="1:9" s="1" customFormat="1" ht="18" customHeight="1">
      <c r="A32" s="61"/>
      <c r="B32" s="21" t="s">
        <v>66</v>
      </c>
      <c r="C32" s="31">
        <v>1083</v>
      </c>
      <c r="D32" s="54"/>
      <c r="E32" s="31">
        <v>46104</v>
      </c>
      <c r="F32" s="10">
        <v>46104</v>
      </c>
      <c r="I32" s="50"/>
    </row>
    <row r="33" spans="1:9" s="1" customFormat="1" ht="18" customHeight="1">
      <c r="A33" s="61"/>
      <c r="B33" s="21" t="s">
        <v>67</v>
      </c>
      <c r="C33" s="53">
        <v>94</v>
      </c>
      <c r="D33" s="31">
        <v>4408</v>
      </c>
      <c r="E33" s="54"/>
      <c r="F33" s="10">
        <v>4408</v>
      </c>
      <c r="I33" s="50"/>
    </row>
    <row r="34" spans="1:9" s="1" customFormat="1" ht="18" customHeight="1">
      <c r="A34" s="61"/>
      <c r="B34" s="21" t="s">
        <v>69</v>
      </c>
      <c r="C34" s="53">
        <v>338</v>
      </c>
      <c r="D34" s="31">
        <v>15660</v>
      </c>
      <c r="E34" s="54"/>
      <c r="F34" s="10">
        <v>15660</v>
      </c>
      <c r="I34" s="50"/>
    </row>
    <row r="35" spans="1:9" s="1" customFormat="1" ht="18" customHeight="1">
      <c r="A35" s="61"/>
      <c r="B35" s="21" t="s">
        <v>71</v>
      </c>
      <c r="C35" s="53">
        <v>54</v>
      </c>
      <c r="D35" s="31">
        <v>2516</v>
      </c>
      <c r="E35" s="54"/>
      <c r="F35" s="10">
        <v>2516</v>
      </c>
      <c r="I35" s="50"/>
    </row>
    <row r="36" spans="1:9" s="1" customFormat="1" ht="19.5" customHeight="1">
      <c r="A36" s="23" t="s">
        <v>152</v>
      </c>
      <c r="B36" s="23"/>
      <c r="C36" s="24">
        <v>1158</v>
      </c>
      <c r="D36" s="24">
        <v>0</v>
      </c>
      <c r="E36" s="24">
        <v>54144</v>
      </c>
      <c r="F36" s="10">
        <v>54144</v>
      </c>
      <c r="I36" s="50"/>
    </row>
    <row r="37" spans="1:9" s="1" customFormat="1" ht="19.5" customHeight="1">
      <c r="A37" s="61" t="s">
        <v>153</v>
      </c>
      <c r="B37" s="21" t="s">
        <v>73</v>
      </c>
      <c r="C37" s="31">
        <v>430</v>
      </c>
      <c r="D37" s="54"/>
      <c r="E37" s="31">
        <v>21924</v>
      </c>
      <c r="F37" s="10">
        <v>21924</v>
      </c>
      <c r="I37" s="50"/>
    </row>
    <row r="38" spans="1:9" s="1" customFormat="1" ht="19.5" customHeight="1">
      <c r="A38" s="61"/>
      <c r="B38" s="21" t="s">
        <v>74</v>
      </c>
      <c r="C38" s="31">
        <v>520</v>
      </c>
      <c r="D38" s="54"/>
      <c r="E38" s="31">
        <v>22464</v>
      </c>
      <c r="F38" s="10">
        <v>22464</v>
      </c>
      <c r="I38" s="50"/>
    </row>
    <row r="39" spans="1:9" s="1" customFormat="1" ht="19.5" customHeight="1">
      <c r="A39" s="61"/>
      <c r="B39" s="21" t="s">
        <v>75</v>
      </c>
      <c r="C39" s="31">
        <v>90</v>
      </c>
      <c r="D39" s="54"/>
      <c r="E39" s="31">
        <v>4184</v>
      </c>
      <c r="F39" s="10">
        <v>4184</v>
      </c>
      <c r="I39" s="50"/>
    </row>
    <row r="40" spans="1:9" s="1" customFormat="1" ht="19.5" customHeight="1">
      <c r="A40" s="61"/>
      <c r="B40" s="21" t="s">
        <v>76</v>
      </c>
      <c r="C40" s="31">
        <v>60</v>
      </c>
      <c r="D40" s="54"/>
      <c r="E40" s="31">
        <v>2836</v>
      </c>
      <c r="F40" s="10">
        <v>2836</v>
      </c>
      <c r="I40" s="50"/>
    </row>
    <row r="41" spans="1:9" s="1" customFormat="1" ht="19.5" customHeight="1">
      <c r="A41" s="61"/>
      <c r="B41" s="21" t="s">
        <v>77</v>
      </c>
      <c r="C41" s="31">
        <v>58</v>
      </c>
      <c r="D41" s="54"/>
      <c r="E41" s="31">
        <v>2736</v>
      </c>
      <c r="F41" s="10">
        <v>2736</v>
      </c>
      <c r="I41" s="50"/>
    </row>
    <row r="42" spans="1:9" s="1" customFormat="1" ht="19.5" customHeight="1">
      <c r="A42" s="23" t="s">
        <v>154</v>
      </c>
      <c r="B42" s="23"/>
      <c r="C42" s="12">
        <v>1295</v>
      </c>
      <c r="D42" s="12">
        <v>0</v>
      </c>
      <c r="E42" s="12">
        <v>62240</v>
      </c>
      <c r="F42" s="10">
        <v>62240</v>
      </c>
      <c r="I42" s="50"/>
    </row>
    <row r="43" spans="1:9" s="1" customFormat="1" ht="19.5" customHeight="1">
      <c r="A43" s="62" t="s">
        <v>155</v>
      </c>
      <c r="B43" s="21" t="s">
        <v>79</v>
      </c>
      <c r="C43" s="31">
        <v>458</v>
      </c>
      <c r="D43" s="54"/>
      <c r="E43" s="31">
        <v>23448</v>
      </c>
      <c r="F43" s="10">
        <v>23448</v>
      </c>
      <c r="I43" s="50"/>
    </row>
    <row r="44" spans="1:9" s="1" customFormat="1" ht="19.5" customHeight="1">
      <c r="A44" s="63"/>
      <c r="B44" s="21" t="s">
        <v>80</v>
      </c>
      <c r="C44" s="31">
        <v>516</v>
      </c>
      <c r="D44" s="54"/>
      <c r="E44" s="31">
        <v>23988</v>
      </c>
      <c r="F44" s="10">
        <v>23988</v>
      </c>
      <c r="I44" s="50"/>
    </row>
    <row r="45" spans="1:9" s="1" customFormat="1" ht="19.5" customHeight="1">
      <c r="A45" s="63"/>
      <c r="B45" s="21" t="s">
        <v>81</v>
      </c>
      <c r="C45" s="31">
        <v>166</v>
      </c>
      <c r="D45" s="54"/>
      <c r="E45" s="31">
        <v>7628</v>
      </c>
      <c r="F45" s="10">
        <v>7628</v>
      </c>
      <c r="I45" s="50"/>
    </row>
    <row r="46" spans="1:9" s="1" customFormat="1" ht="19.5" customHeight="1">
      <c r="A46" s="63"/>
      <c r="B46" s="21" t="s">
        <v>82</v>
      </c>
      <c r="C46" s="31">
        <v>155</v>
      </c>
      <c r="D46" s="54"/>
      <c r="E46" s="31">
        <v>7176</v>
      </c>
      <c r="F46" s="10">
        <v>7176</v>
      </c>
      <c r="I46" s="50"/>
    </row>
    <row r="47" spans="1:9" s="1" customFormat="1" ht="19.5" customHeight="1">
      <c r="A47" s="23" t="s">
        <v>156</v>
      </c>
      <c r="B47" s="23"/>
      <c r="C47" s="24">
        <v>3747</v>
      </c>
      <c r="D47" s="24">
        <v>1680</v>
      </c>
      <c r="E47" s="24">
        <v>171932</v>
      </c>
      <c r="F47" s="10">
        <v>173612</v>
      </c>
      <c r="I47" s="50"/>
    </row>
    <row r="48" spans="1:9" s="1" customFormat="1" ht="19.5" customHeight="1">
      <c r="A48" s="64" t="s">
        <v>157</v>
      </c>
      <c r="B48" s="21" t="s">
        <v>84</v>
      </c>
      <c r="C48" s="31">
        <v>605</v>
      </c>
      <c r="D48" s="54"/>
      <c r="E48" s="31">
        <v>26532</v>
      </c>
      <c r="F48" s="10">
        <v>26532</v>
      </c>
      <c r="I48" s="50"/>
    </row>
    <row r="49" spans="1:9" s="1" customFormat="1" ht="19.5" customHeight="1">
      <c r="A49" s="64"/>
      <c r="B49" s="21" t="s">
        <v>85</v>
      </c>
      <c r="C49" s="31">
        <v>984</v>
      </c>
      <c r="D49" s="54"/>
      <c r="E49" s="31">
        <v>47176</v>
      </c>
      <c r="F49" s="10">
        <v>47176</v>
      </c>
      <c r="I49" s="50"/>
    </row>
    <row r="50" spans="1:9" s="1" customFormat="1" ht="19.5" customHeight="1">
      <c r="A50" s="64"/>
      <c r="B50" s="21" t="s">
        <v>86</v>
      </c>
      <c r="C50" s="31">
        <v>246</v>
      </c>
      <c r="D50" s="54"/>
      <c r="E50" s="31">
        <v>12492</v>
      </c>
      <c r="F50" s="10">
        <v>12492</v>
      </c>
      <c r="I50" s="50"/>
    </row>
    <row r="51" spans="1:9" s="1" customFormat="1" ht="19.5" customHeight="1">
      <c r="A51" s="64"/>
      <c r="B51" s="21" t="s">
        <v>87</v>
      </c>
      <c r="C51" s="31">
        <v>351</v>
      </c>
      <c r="D51" s="54"/>
      <c r="E51" s="31">
        <v>16384</v>
      </c>
      <c r="F51" s="10">
        <v>16384</v>
      </c>
      <c r="I51" s="50"/>
    </row>
    <row r="52" spans="1:9" s="1" customFormat="1" ht="19.5" customHeight="1">
      <c r="A52" s="64"/>
      <c r="B52" s="21" t="s">
        <v>88</v>
      </c>
      <c r="C52" s="31">
        <v>270</v>
      </c>
      <c r="D52" s="54"/>
      <c r="E52" s="31">
        <v>11476</v>
      </c>
      <c r="F52" s="10">
        <v>11476</v>
      </c>
      <c r="I52" s="50"/>
    </row>
    <row r="53" spans="1:9" s="1" customFormat="1" ht="19.5" customHeight="1">
      <c r="A53" s="64"/>
      <c r="B53" s="21" t="s">
        <v>89</v>
      </c>
      <c r="C53" s="31">
        <v>251</v>
      </c>
      <c r="D53" s="54"/>
      <c r="E53" s="31">
        <v>11592</v>
      </c>
      <c r="F53" s="10">
        <v>11592</v>
      </c>
      <c r="I53" s="50"/>
    </row>
    <row r="54" spans="1:9" s="1" customFormat="1" ht="19.5" customHeight="1">
      <c r="A54" s="64"/>
      <c r="B54" s="21" t="s">
        <v>90</v>
      </c>
      <c r="C54" s="31">
        <v>174</v>
      </c>
      <c r="D54" s="54"/>
      <c r="E54" s="31">
        <v>7512</v>
      </c>
      <c r="F54" s="10">
        <v>7512</v>
      </c>
      <c r="I54" s="50"/>
    </row>
    <row r="55" spans="1:9" s="1" customFormat="1" ht="19.5" customHeight="1">
      <c r="A55" s="64"/>
      <c r="B55" s="21" t="s">
        <v>91</v>
      </c>
      <c r="C55" s="31">
        <v>830</v>
      </c>
      <c r="D55" s="54"/>
      <c r="E55" s="31">
        <v>38768</v>
      </c>
      <c r="F55" s="10">
        <v>38768</v>
      </c>
      <c r="I55" s="50"/>
    </row>
    <row r="56" spans="1:9" s="1" customFormat="1" ht="19.5" customHeight="1">
      <c r="A56" s="64"/>
      <c r="B56" s="21" t="s">
        <v>92</v>
      </c>
      <c r="C56" s="53">
        <v>36</v>
      </c>
      <c r="D56" s="31">
        <v>1680</v>
      </c>
      <c r="E56" s="54"/>
      <c r="F56" s="10">
        <v>1680</v>
      </c>
      <c r="I56" s="50"/>
    </row>
    <row r="57" spans="1:9" s="1" customFormat="1" ht="19.5" customHeight="1">
      <c r="A57" s="28" t="s">
        <v>158</v>
      </c>
      <c r="B57" s="28"/>
      <c r="C57" s="12">
        <v>2190</v>
      </c>
      <c r="D57" s="12">
        <v>0</v>
      </c>
      <c r="E57" s="12">
        <v>98468</v>
      </c>
      <c r="F57" s="10">
        <v>98468</v>
      </c>
      <c r="I57" s="50"/>
    </row>
    <row r="58" spans="1:9" s="1" customFormat="1" ht="19.5" customHeight="1">
      <c r="A58" s="61" t="s">
        <v>159</v>
      </c>
      <c r="B58" s="21" t="s">
        <v>94</v>
      </c>
      <c r="C58" s="31">
        <v>789</v>
      </c>
      <c r="D58" s="54"/>
      <c r="E58" s="31">
        <v>36108</v>
      </c>
      <c r="F58" s="10">
        <v>36108</v>
      </c>
      <c r="I58" s="50"/>
    </row>
    <row r="59" spans="1:9" s="1" customFormat="1" ht="19.5" customHeight="1">
      <c r="A59" s="61"/>
      <c r="B59" s="21" t="s">
        <v>95</v>
      </c>
      <c r="C59" s="31">
        <v>490</v>
      </c>
      <c r="D59" s="54"/>
      <c r="E59" s="31">
        <v>20908</v>
      </c>
      <c r="F59" s="10">
        <v>20908</v>
      </c>
      <c r="I59" s="50"/>
    </row>
    <row r="60" spans="1:9" s="1" customFormat="1" ht="19.5" customHeight="1">
      <c r="A60" s="61"/>
      <c r="B60" s="21" t="s">
        <v>96</v>
      </c>
      <c r="C60" s="31">
        <v>89</v>
      </c>
      <c r="D60" s="54"/>
      <c r="E60" s="31">
        <v>4092</v>
      </c>
      <c r="F60" s="10">
        <v>4092</v>
      </c>
      <c r="I60" s="50"/>
    </row>
    <row r="61" spans="1:9" s="1" customFormat="1" ht="19.5" customHeight="1">
      <c r="A61" s="61"/>
      <c r="B61" s="21" t="s">
        <v>97</v>
      </c>
      <c r="C61" s="31">
        <v>189</v>
      </c>
      <c r="D61" s="54"/>
      <c r="E61" s="31">
        <v>8252</v>
      </c>
      <c r="F61" s="10">
        <v>8252</v>
      </c>
      <c r="I61" s="50"/>
    </row>
    <row r="62" spans="1:9" s="1" customFormat="1" ht="19.5" customHeight="1">
      <c r="A62" s="61"/>
      <c r="B62" s="21" t="s">
        <v>98</v>
      </c>
      <c r="C62" s="31">
        <v>351</v>
      </c>
      <c r="D62" s="54"/>
      <c r="E62" s="31">
        <v>16304</v>
      </c>
      <c r="F62" s="10">
        <v>16304</v>
      </c>
      <c r="I62" s="50"/>
    </row>
    <row r="63" spans="1:9" s="1" customFormat="1" ht="19.5" customHeight="1">
      <c r="A63" s="61"/>
      <c r="B63" s="21" t="s">
        <v>99</v>
      </c>
      <c r="C63" s="31">
        <v>130</v>
      </c>
      <c r="D63" s="54"/>
      <c r="E63" s="31">
        <v>5944</v>
      </c>
      <c r="F63" s="10">
        <v>5944</v>
      </c>
      <c r="I63" s="50"/>
    </row>
    <row r="64" spans="1:9" s="1" customFormat="1" ht="19.5" customHeight="1">
      <c r="A64" s="61"/>
      <c r="B64" s="21" t="s">
        <v>100</v>
      </c>
      <c r="C64" s="31">
        <v>111</v>
      </c>
      <c r="D64" s="54"/>
      <c r="E64" s="31">
        <v>4984</v>
      </c>
      <c r="F64" s="10">
        <v>4984</v>
      </c>
      <c r="I64" s="50"/>
    </row>
    <row r="65" spans="1:9" s="1" customFormat="1" ht="19.5" customHeight="1">
      <c r="A65" s="61"/>
      <c r="B65" s="21" t="s">
        <v>101</v>
      </c>
      <c r="C65" s="31">
        <v>41</v>
      </c>
      <c r="D65" s="31"/>
      <c r="E65" s="31">
        <v>1876</v>
      </c>
      <c r="F65" s="10">
        <v>1876</v>
      </c>
      <c r="I65" s="50"/>
    </row>
    <row r="66" spans="1:9" s="1" customFormat="1" ht="27" customHeight="1">
      <c r="A66" s="23" t="s">
        <v>160</v>
      </c>
      <c r="B66" s="23"/>
      <c r="C66" s="12">
        <v>2047</v>
      </c>
      <c r="D66" s="12">
        <v>0</v>
      </c>
      <c r="E66" s="12">
        <v>89416</v>
      </c>
      <c r="F66" s="10">
        <v>89416</v>
      </c>
      <c r="I66" s="50"/>
    </row>
    <row r="67" spans="1:9" s="1" customFormat="1" ht="27" customHeight="1">
      <c r="A67" s="61" t="s">
        <v>161</v>
      </c>
      <c r="B67" s="21" t="s">
        <v>103</v>
      </c>
      <c r="C67" s="10">
        <v>670</v>
      </c>
      <c r="D67" s="10"/>
      <c r="E67" s="10">
        <v>31796</v>
      </c>
      <c r="F67" s="10">
        <v>31796</v>
      </c>
      <c r="I67" s="50"/>
    </row>
    <row r="68" spans="1:9" s="1" customFormat="1" ht="27" customHeight="1">
      <c r="A68" s="61"/>
      <c r="B68" s="21" t="s">
        <v>104</v>
      </c>
      <c r="C68" s="10">
        <v>1203</v>
      </c>
      <c r="D68" s="10"/>
      <c r="E68" s="10">
        <v>50248</v>
      </c>
      <c r="F68" s="10">
        <v>50248</v>
      </c>
      <c r="I68" s="50"/>
    </row>
    <row r="69" spans="1:9" s="1" customFormat="1" ht="27" customHeight="1">
      <c r="A69" s="61"/>
      <c r="B69" s="21" t="s">
        <v>105</v>
      </c>
      <c r="C69" s="10">
        <v>174</v>
      </c>
      <c r="D69" s="10"/>
      <c r="E69" s="10">
        <v>7372</v>
      </c>
      <c r="F69" s="10">
        <v>7372</v>
      </c>
      <c r="I69" s="50"/>
    </row>
    <row r="70" spans="1:9" s="1" customFormat="1" ht="27" customHeight="1">
      <c r="A70" s="23" t="s">
        <v>162</v>
      </c>
      <c r="B70" s="23"/>
      <c r="C70" s="30">
        <v>3650</v>
      </c>
      <c r="D70" s="30">
        <v>1756</v>
      </c>
      <c r="E70" s="30">
        <v>165512</v>
      </c>
      <c r="F70" s="10">
        <v>167268</v>
      </c>
      <c r="I70" s="50"/>
    </row>
    <row r="71" spans="1:9" s="1" customFormat="1" ht="27" customHeight="1">
      <c r="A71" s="62" t="s">
        <v>163</v>
      </c>
      <c r="B71" s="21" t="s">
        <v>107</v>
      </c>
      <c r="C71" s="31">
        <v>1277</v>
      </c>
      <c r="D71" s="31"/>
      <c r="E71" s="31">
        <v>65992</v>
      </c>
      <c r="F71" s="10">
        <v>65992</v>
      </c>
      <c r="I71" s="50"/>
    </row>
    <row r="72" spans="1:9" s="1" customFormat="1" ht="27" customHeight="1">
      <c r="A72" s="63"/>
      <c r="B72" s="21" t="s">
        <v>108</v>
      </c>
      <c r="C72" s="31">
        <v>1643</v>
      </c>
      <c r="D72" s="31"/>
      <c r="E72" s="31">
        <v>69808</v>
      </c>
      <c r="F72" s="10">
        <v>69808</v>
      </c>
      <c r="I72" s="50"/>
    </row>
    <row r="73" spans="1:9" s="1" customFormat="1" ht="27" customHeight="1">
      <c r="A73" s="63"/>
      <c r="B73" s="21" t="s">
        <v>109</v>
      </c>
      <c r="C73" s="31">
        <v>91</v>
      </c>
      <c r="D73" s="31"/>
      <c r="E73" s="31">
        <v>3668</v>
      </c>
      <c r="F73" s="10">
        <v>3668</v>
      </c>
      <c r="I73" s="50"/>
    </row>
    <row r="74" spans="1:9" s="1" customFormat="1" ht="27" customHeight="1">
      <c r="A74" s="63"/>
      <c r="B74" s="21" t="s">
        <v>110</v>
      </c>
      <c r="C74" s="31">
        <v>32</v>
      </c>
      <c r="D74" s="31"/>
      <c r="E74" s="31">
        <v>1508</v>
      </c>
      <c r="F74" s="10">
        <v>1508</v>
      </c>
      <c r="I74" s="50"/>
    </row>
    <row r="75" spans="1:9" s="1" customFormat="1" ht="27" customHeight="1">
      <c r="A75" s="63"/>
      <c r="B75" s="21" t="s">
        <v>111</v>
      </c>
      <c r="C75" s="31">
        <v>49</v>
      </c>
      <c r="D75" s="31"/>
      <c r="E75" s="31">
        <v>2220</v>
      </c>
      <c r="F75" s="10">
        <v>2220</v>
      </c>
      <c r="I75" s="50"/>
    </row>
    <row r="76" spans="1:9" s="1" customFormat="1" ht="27" customHeight="1">
      <c r="A76" s="63"/>
      <c r="B76" s="21" t="s">
        <v>112</v>
      </c>
      <c r="C76" s="31">
        <v>62</v>
      </c>
      <c r="D76" s="31"/>
      <c r="E76" s="31">
        <v>2720</v>
      </c>
      <c r="F76" s="10">
        <v>2720</v>
      </c>
      <c r="I76" s="50"/>
    </row>
    <row r="77" spans="1:9" s="1" customFormat="1" ht="27" customHeight="1">
      <c r="A77" s="63"/>
      <c r="B77" s="21" t="s">
        <v>113</v>
      </c>
      <c r="C77" s="31">
        <v>62</v>
      </c>
      <c r="D77" s="31"/>
      <c r="E77" s="31">
        <v>2656</v>
      </c>
      <c r="F77" s="10">
        <v>2656</v>
      </c>
      <c r="I77" s="50"/>
    </row>
    <row r="78" spans="1:9" s="1" customFormat="1" ht="27" customHeight="1">
      <c r="A78" s="63"/>
      <c r="B78" s="21" t="s">
        <v>114</v>
      </c>
      <c r="C78" s="31">
        <v>87</v>
      </c>
      <c r="D78" s="31"/>
      <c r="E78" s="31">
        <v>3776</v>
      </c>
      <c r="F78" s="10">
        <v>3776</v>
      </c>
      <c r="I78" s="50"/>
    </row>
    <row r="79" spans="1:9" s="1" customFormat="1" ht="27" customHeight="1">
      <c r="A79" s="63"/>
      <c r="B79" s="21" t="s">
        <v>115</v>
      </c>
      <c r="C79" s="31">
        <v>309</v>
      </c>
      <c r="D79" s="31"/>
      <c r="E79" s="31">
        <v>13164</v>
      </c>
      <c r="F79" s="10">
        <v>13164</v>
      </c>
      <c r="I79" s="50"/>
    </row>
    <row r="80" spans="1:9" s="1" customFormat="1" ht="27" customHeight="1">
      <c r="A80" s="63"/>
      <c r="B80" s="21" t="s">
        <v>116</v>
      </c>
      <c r="C80" s="31">
        <v>6</v>
      </c>
      <c r="D80" s="31">
        <v>280</v>
      </c>
      <c r="E80" s="31"/>
      <c r="F80" s="10">
        <v>280</v>
      </c>
      <c r="I80" s="52"/>
    </row>
    <row r="81" spans="1:9" s="1" customFormat="1" ht="27" customHeight="1">
      <c r="A81" s="63"/>
      <c r="B81" s="21" t="s">
        <v>118</v>
      </c>
      <c r="C81" s="31">
        <v>32</v>
      </c>
      <c r="D81" s="31">
        <v>1476</v>
      </c>
      <c r="E81" s="54"/>
      <c r="F81" s="10">
        <v>1476</v>
      </c>
      <c r="I81" s="50"/>
    </row>
    <row r="82" spans="1:9" s="1" customFormat="1" ht="27" customHeight="1">
      <c r="A82" s="23" t="s">
        <v>164</v>
      </c>
      <c r="B82" s="23"/>
      <c r="C82" s="32">
        <v>2775</v>
      </c>
      <c r="D82" s="32">
        <v>0</v>
      </c>
      <c r="E82" s="32">
        <v>123496</v>
      </c>
      <c r="F82" s="10">
        <v>123496</v>
      </c>
      <c r="I82" s="50"/>
    </row>
    <row r="83" spans="1:9" s="1" customFormat="1" ht="27" customHeight="1">
      <c r="A83" s="61" t="s">
        <v>165</v>
      </c>
      <c r="B83" s="21" t="s">
        <v>120</v>
      </c>
      <c r="C83" s="31">
        <v>999</v>
      </c>
      <c r="D83" s="54"/>
      <c r="E83" s="31">
        <v>47232</v>
      </c>
      <c r="F83" s="10">
        <v>47232</v>
      </c>
      <c r="I83" s="50"/>
    </row>
    <row r="84" spans="1:9" s="1" customFormat="1" ht="27" customHeight="1">
      <c r="A84" s="61"/>
      <c r="B84" s="21" t="s">
        <v>121</v>
      </c>
      <c r="C84" s="31">
        <v>141</v>
      </c>
      <c r="D84" s="54"/>
      <c r="E84" s="31">
        <v>6056</v>
      </c>
      <c r="F84" s="10">
        <v>6056</v>
      </c>
      <c r="I84" s="50"/>
    </row>
    <row r="85" spans="1:9" s="1" customFormat="1" ht="27" customHeight="1">
      <c r="A85" s="61"/>
      <c r="B85" s="21" t="s">
        <v>122</v>
      </c>
      <c r="C85" s="31">
        <v>123</v>
      </c>
      <c r="D85" s="54"/>
      <c r="E85" s="31">
        <v>5824</v>
      </c>
      <c r="F85" s="10">
        <v>5824</v>
      </c>
      <c r="I85" s="50"/>
    </row>
    <row r="86" spans="1:9" s="1" customFormat="1" ht="27" customHeight="1">
      <c r="A86" s="61"/>
      <c r="B86" s="21" t="s">
        <v>123</v>
      </c>
      <c r="C86" s="53">
        <v>64</v>
      </c>
      <c r="D86" s="31"/>
      <c r="E86" s="53">
        <v>2816</v>
      </c>
      <c r="F86" s="10">
        <v>2816</v>
      </c>
      <c r="I86" s="52"/>
    </row>
    <row r="87" spans="1:9" s="1" customFormat="1" ht="27" customHeight="1">
      <c r="A87" s="61"/>
      <c r="B87" s="21" t="s">
        <v>124</v>
      </c>
      <c r="C87" s="53">
        <v>1448</v>
      </c>
      <c r="D87" s="53"/>
      <c r="E87" s="53">
        <v>61568</v>
      </c>
      <c r="F87" s="10">
        <v>61568</v>
      </c>
      <c r="I87" s="50"/>
    </row>
    <row r="88" spans="1:9" s="1" customFormat="1" ht="30.75" customHeight="1">
      <c r="A88" s="23" t="s">
        <v>166</v>
      </c>
      <c r="B88" s="23"/>
      <c r="C88" s="12">
        <v>4024</v>
      </c>
      <c r="D88" s="12">
        <v>0</v>
      </c>
      <c r="E88" s="12">
        <v>210348</v>
      </c>
      <c r="F88" s="10">
        <v>210348</v>
      </c>
      <c r="I88" s="50"/>
    </row>
    <row r="89" spans="1:9" s="1" customFormat="1" ht="30.75" customHeight="1">
      <c r="A89" s="61" t="s">
        <v>167</v>
      </c>
      <c r="B89" s="21" t="s">
        <v>126</v>
      </c>
      <c r="C89" s="31">
        <v>1017</v>
      </c>
      <c r="D89" s="54"/>
      <c r="E89" s="31">
        <v>59820</v>
      </c>
      <c r="F89" s="10">
        <v>59820</v>
      </c>
      <c r="I89" s="50"/>
    </row>
    <row r="90" spans="1:9" s="1" customFormat="1" ht="30.75" customHeight="1">
      <c r="A90" s="61"/>
      <c r="B90" s="21" t="s">
        <v>127</v>
      </c>
      <c r="C90" s="31">
        <v>668</v>
      </c>
      <c r="D90" s="54"/>
      <c r="E90" s="31">
        <v>39672</v>
      </c>
      <c r="F90" s="10">
        <v>39672</v>
      </c>
      <c r="I90" s="50"/>
    </row>
    <row r="91" spans="1:9" s="1" customFormat="1" ht="30.75" customHeight="1">
      <c r="A91" s="61"/>
      <c r="B91" s="21" t="s">
        <v>128</v>
      </c>
      <c r="C91" s="31">
        <v>78</v>
      </c>
      <c r="D91" s="54"/>
      <c r="E91" s="31">
        <v>3968</v>
      </c>
      <c r="F91" s="10">
        <v>3968</v>
      </c>
      <c r="I91" s="50"/>
    </row>
    <row r="92" spans="1:9" s="1" customFormat="1" ht="30.75" customHeight="1">
      <c r="A92" s="61"/>
      <c r="B92" s="21" t="s">
        <v>129</v>
      </c>
      <c r="C92" s="31">
        <v>209</v>
      </c>
      <c r="D92" s="54"/>
      <c r="E92" s="31">
        <v>9752</v>
      </c>
      <c r="F92" s="10">
        <v>9752</v>
      </c>
      <c r="I92" s="50"/>
    </row>
    <row r="93" spans="1:9" s="1" customFormat="1" ht="30.75" customHeight="1">
      <c r="A93" s="61"/>
      <c r="B93" s="21" t="s">
        <v>130</v>
      </c>
      <c r="C93" s="31">
        <v>110</v>
      </c>
      <c r="D93" s="54"/>
      <c r="E93" s="31">
        <v>5112</v>
      </c>
      <c r="F93" s="10">
        <v>5112</v>
      </c>
      <c r="I93" s="50"/>
    </row>
    <row r="94" spans="1:9" s="1" customFormat="1" ht="30.75" customHeight="1">
      <c r="A94" s="61"/>
      <c r="B94" s="21" t="s">
        <v>131</v>
      </c>
      <c r="C94" s="31">
        <v>121</v>
      </c>
      <c r="D94" s="54"/>
      <c r="E94" s="31">
        <v>5704</v>
      </c>
      <c r="F94" s="10">
        <v>5704</v>
      </c>
      <c r="I94" s="50"/>
    </row>
    <row r="95" spans="1:9" s="1" customFormat="1" ht="30.75" customHeight="1">
      <c r="A95" s="61"/>
      <c r="B95" s="21" t="s">
        <v>132</v>
      </c>
      <c r="C95" s="31">
        <v>61</v>
      </c>
      <c r="D95" s="54"/>
      <c r="E95" s="31">
        <v>2860</v>
      </c>
      <c r="F95" s="10">
        <v>2860</v>
      </c>
      <c r="I95" s="50"/>
    </row>
    <row r="96" spans="1:9" s="1" customFormat="1" ht="30.75" customHeight="1">
      <c r="A96" s="61"/>
      <c r="B96" s="21" t="s">
        <v>133</v>
      </c>
      <c r="C96" s="31">
        <v>165</v>
      </c>
      <c r="D96" s="54"/>
      <c r="E96" s="31">
        <v>7724</v>
      </c>
      <c r="F96" s="10">
        <v>7724</v>
      </c>
      <c r="I96" s="50"/>
    </row>
    <row r="97" spans="1:9" s="1" customFormat="1" ht="30.75" customHeight="1">
      <c r="A97" s="61"/>
      <c r="B97" s="21" t="s">
        <v>134</v>
      </c>
      <c r="C97" s="31">
        <v>65</v>
      </c>
      <c r="D97" s="54"/>
      <c r="E97" s="31">
        <v>3032</v>
      </c>
      <c r="F97" s="10">
        <v>3032</v>
      </c>
      <c r="I97" s="50"/>
    </row>
    <row r="98" spans="1:9" s="1" customFormat="1" ht="30.75" customHeight="1">
      <c r="A98" s="61"/>
      <c r="B98" s="34" t="s">
        <v>135</v>
      </c>
      <c r="C98" s="31">
        <v>96</v>
      </c>
      <c r="D98" s="54"/>
      <c r="E98" s="31">
        <v>4540</v>
      </c>
      <c r="F98" s="10">
        <v>4540</v>
      </c>
      <c r="I98" s="50"/>
    </row>
    <row r="99" spans="1:9" s="1" customFormat="1" ht="30.75" customHeight="1">
      <c r="A99" s="61"/>
      <c r="B99" s="21" t="s">
        <v>136</v>
      </c>
      <c r="C99" s="53">
        <v>1331</v>
      </c>
      <c r="D99" s="31"/>
      <c r="E99" s="53">
        <v>63312</v>
      </c>
      <c r="F99" s="10">
        <v>63312</v>
      </c>
      <c r="I99" s="50"/>
    </row>
    <row r="100" spans="1:9" s="1" customFormat="1" ht="30.75" customHeight="1">
      <c r="A100" s="61"/>
      <c r="B100" s="21" t="s">
        <v>137</v>
      </c>
      <c r="C100" s="53">
        <v>103</v>
      </c>
      <c r="D100" s="31"/>
      <c r="E100" s="53">
        <v>4852</v>
      </c>
      <c r="F100" s="10">
        <v>4852</v>
      </c>
      <c r="I100" s="50"/>
    </row>
    <row r="101" spans="1:9" s="1" customFormat="1" ht="30.75" customHeight="1">
      <c r="A101" s="36" t="s">
        <v>168</v>
      </c>
      <c r="B101" s="47" t="s">
        <v>138</v>
      </c>
      <c r="C101" s="37">
        <v>81</v>
      </c>
      <c r="D101" s="37"/>
      <c r="E101" s="37">
        <v>4412</v>
      </c>
      <c r="F101" s="10">
        <v>4412</v>
      </c>
      <c r="I101" s="50"/>
    </row>
    <row r="102" spans="1:6" s="1" customFormat="1" ht="17.25" customHeight="1">
      <c r="A102" s="65"/>
      <c r="B102" s="38"/>
      <c r="C102" s="39"/>
      <c r="D102" s="39"/>
      <c r="E102" s="39"/>
      <c r="F102" s="40"/>
    </row>
    <row r="103" spans="1:6" s="1" customFormat="1" ht="17.25" customHeight="1">
      <c r="A103" s="65"/>
      <c r="B103" s="38"/>
      <c r="C103" s="39"/>
      <c r="D103" s="39"/>
      <c r="E103" s="39"/>
      <c r="F103" s="40"/>
    </row>
    <row r="104" spans="1:6" s="1" customFormat="1" ht="14.25">
      <c r="A104" s="66" t="s">
        <v>169</v>
      </c>
      <c r="B104" s="41"/>
      <c r="C104" s="41"/>
      <c r="D104" s="41"/>
      <c r="E104" s="41"/>
      <c r="F104" s="41"/>
    </row>
    <row r="105" spans="1:6" s="1" customFormat="1" ht="14.25">
      <c r="A105" s="66"/>
      <c r="B105" s="41"/>
      <c r="C105" s="41"/>
      <c r="D105" s="41"/>
      <c r="E105" s="41"/>
      <c r="F105" s="41"/>
    </row>
    <row r="106" spans="1:6" s="1" customFormat="1" ht="14.25">
      <c r="A106" s="66"/>
      <c r="B106" s="41"/>
      <c r="C106" s="41"/>
      <c r="D106" s="41"/>
      <c r="E106" s="41"/>
      <c r="F106" s="41"/>
    </row>
    <row r="107" spans="1:6" s="1" customFormat="1" ht="14.25">
      <c r="A107" s="66"/>
      <c r="B107" s="42"/>
      <c r="C107" s="42"/>
      <c r="D107" s="42"/>
      <c r="E107" s="42"/>
      <c r="F107" s="42"/>
    </row>
    <row r="108" spans="3:6" s="1" customFormat="1" ht="14.25">
      <c r="C108" s="43" t="s">
        <v>170</v>
      </c>
      <c r="D108" s="43"/>
      <c r="E108" s="43"/>
      <c r="F108" s="4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workbookViewId="0" topLeftCell="A1">
      <selection activeCell="B46" sqref="B46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6" width="11.625" style="1" customWidth="1"/>
    <col min="7" max="8" width="4.25390625" style="1" customWidth="1"/>
    <col min="9" max="9" width="40.25390625" style="1" customWidth="1"/>
    <col min="10" max="16384" width="9.00390625" style="1" customWidth="1"/>
  </cols>
  <sheetData>
    <row r="1" spans="1:6" s="1" customFormat="1" ht="47.25" customHeight="1">
      <c r="A1" s="2" t="s">
        <v>171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172</v>
      </c>
      <c r="E2" s="5"/>
      <c r="F2" s="5"/>
    </row>
    <row r="3" spans="1:9" s="1" customFormat="1" ht="33.75" customHeight="1">
      <c r="A3" s="6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  <c r="I3" s="44"/>
    </row>
    <row r="4" spans="1:9" s="1" customFormat="1" ht="18" customHeight="1">
      <c r="A4" s="8" t="s">
        <v>147</v>
      </c>
      <c r="B4" s="8"/>
      <c r="C4" s="9">
        <v>29993</v>
      </c>
      <c r="D4" s="9">
        <v>23596</v>
      </c>
      <c r="E4" s="9">
        <v>2686688</v>
      </c>
      <c r="F4" s="10">
        <v>2710284</v>
      </c>
      <c r="I4" s="50"/>
    </row>
    <row r="5" spans="1:9" s="1" customFormat="1" ht="18" customHeight="1">
      <c r="A5" s="11" t="s">
        <v>148</v>
      </c>
      <c r="B5" s="11"/>
      <c r="C5" s="12">
        <v>4477</v>
      </c>
      <c r="D5" s="12">
        <v>2024</v>
      </c>
      <c r="E5" s="12">
        <v>406836</v>
      </c>
      <c r="F5" s="10">
        <v>408860</v>
      </c>
      <c r="I5" s="50"/>
    </row>
    <row r="6" spans="1:9" s="1" customFormat="1" ht="18" customHeight="1">
      <c r="A6" s="14" t="s">
        <v>149</v>
      </c>
      <c r="B6" s="15" t="s">
        <v>37</v>
      </c>
      <c r="C6" s="31">
        <v>107</v>
      </c>
      <c r="D6" s="31"/>
      <c r="E6" s="31">
        <v>9844</v>
      </c>
      <c r="F6" s="10">
        <v>9844</v>
      </c>
      <c r="I6" s="50"/>
    </row>
    <row r="7" spans="1:9" s="1" customFormat="1" ht="18" customHeight="1">
      <c r="A7" s="14"/>
      <c r="B7" s="15" t="s">
        <v>38</v>
      </c>
      <c r="C7" s="31">
        <v>191</v>
      </c>
      <c r="D7" s="31"/>
      <c r="E7" s="31">
        <v>17572</v>
      </c>
      <c r="F7" s="10">
        <v>17572</v>
      </c>
      <c r="I7" s="50"/>
    </row>
    <row r="8" spans="1:9" s="1" customFormat="1" ht="18" customHeight="1">
      <c r="A8" s="14"/>
      <c r="B8" s="15" t="s">
        <v>39</v>
      </c>
      <c r="C8" s="31">
        <v>243</v>
      </c>
      <c r="D8" s="31"/>
      <c r="E8" s="31">
        <v>22316</v>
      </c>
      <c r="F8" s="10">
        <v>22316</v>
      </c>
      <c r="I8" s="50"/>
    </row>
    <row r="9" spans="1:9" s="1" customFormat="1" ht="18" customHeight="1">
      <c r="A9" s="14"/>
      <c r="B9" s="15" t="s">
        <v>40</v>
      </c>
      <c r="C9" s="31">
        <v>255</v>
      </c>
      <c r="D9" s="31"/>
      <c r="E9" s="31">
        <v>23460</v>
      </c>
      <c r="F9" s="10">
        <v>23460</v>
      </c>
      <c r="I9" s="50"/>
    </row>
    <row r="10" spans="1:9" s="1" customFormat="1" ht="18" customHeight="1">
      <c r="A10" s="14"/>
      <c r="B10" s="15" t="s">
        <v>41</v>
      </c>
      <c r="C10" s="31">
        <v>110</v>
      </c>
      <c r="D10" s="31"/>
      <c r="E10" s="31">
        <v>10120</v>
      </c>
      <c r="F10" s="10">
        <v>10120</v>
      </c>
      <c r="I10" s="50"/>
    </row>
    <row r="11" spans="1:9" s="1" customFormat="1" ht="18" customHeight="1">
      <c r="A11" s="14"/>
      <c r="B11" s="15" t="s">
        <v>42</v>
      </c>
      <c r="C11" s="31">
        <v>108</v>
      </c>
      <c r="D11" s="31"/>
      <c r="E11" s="31">
        <v>9936</v>
      </c>
      <c r="F11" s="10">
        <v>9936</v>
      </c>
      <c r="I11" s="50"/>
    </row>
    <row r="12" spans="1:9" s="1" customFormat="1" ht="18" customHeight="1">
      <c r="A12" s="14"/>
      <c r="B12" s="15" t="s">
        <v>43</v>
      </c>
      <c r="C12" s="31">
        <v>159</v>
      </c>
      <c r="D12" s="31"/>
      <c r="E12" s="31">
        <v>13992</v>
      </c>
      <c r="F12" s="10">
        <v>13992</v>
      </c>
      <c r="I12" s="50"/>
    </row>
    <row r="13" spans="1:9" s="1" customFormat="1" ht="18" customHeight="1">
      <c r="A13" s="14"/>
      <c r="B13" s="15" t="s">
        <v>44</v>
      </c>
      <c r="C13" s="31">
        <v>113</v>
      </c>
      <c r="D13" s="31"/>
      <c r="E13" s="31">
        <v>10396</v>
      </c>
      <c r="F13" s="10">
        <v>10396</v>
      </c>
      <c r="I13" s="50"/>
    </row>
    <row r="14" spans="1:9" s="1" customFormat="1" ht="18" customHeight="1">
      <c r="A14" s="14"/>
      <c r="B14" s="15" t="s">
        <v>45</v>
      </c>
      <c r="C14" s="31">
        <v>957</v>
      </c>
      <c r="D14" s="31"/>
      <c r="E14" s="31">
        <v>87816</v>
      </c>
      <c r="F14" s="10">
        <v>87816</v>
      </c>
      <c r="I14" s="50"/>
    </row>
    <row r="15" spans="1:9" s="1" customFormat="1" ht="18" customHeight="1">
      <c r="A15" s="14"/>
      <c r="B15" s="15" t="s">
        <v>46</v>
      </c>
      <c r="C15" s="31">
        <v>56</v>
      </c>
      <c r="D15" s="31"/>
      <c r="E15" s="31">
        <v>5120</v>
      </c>
      <c r="F15" s="10">
        <v>5120</v>
      </c>
      <c r="I15" s="50"/>
    </row>
    <row r="16" spans="1:9" s="1" customFormat="1" ht="18" customHeight="1">
      <c r="A16" s="14"/>
      <c r="B16" s="15" t="s">
        <v>47</v>
      </c>
      <c r="C16" s="31">
        <v>84</v>
      </c>
      <c r="D16" s="31"/>
      <c r="E16" s="31">
        <v>7728</v>
      </c>
      <c r="F16" s="10">
        <v>7728</v>
      </c>
      <c r="I16" s="50"/>
    </row>
    <row r="17" spans="1:9" s="1" customFormat="1" ht="18" customHeight="1">
      <c r="A17" s="14"/>
      <c r="B17" s="15" t="s">
        <v>48</v>
      </c>
      <c r="C17" s="31">
        <v>21</v>
      </c>
      <c r="D17" s="31"/>
      <c r="E17" s="31">
        <v>1932</v>
      </c>
      <c r="F17" s="10">
        <v>1932</v>
      </c>
      <c r="I17" s="50"/>
    </row>
    <row r="18" spans="1:9" s="1" customFormat="1" ht="18" customHeight="1">
      <c r="A18" s="14"/>
      <c r="B18" s="15" t="s">
        <v>50</v>
      </c>
      <c r="C18" s="31">
        <v>978</v>
      </c>
      <c r="D18" s="31"/>
      <c r="E18" s="31">
        <v>88456</v>
      </c>
      <c r="F18" s="10">
        <v>88456</v>
      </c>
      <c r="I18" s="50"/>
    </row>
    <row r="19" spans="1:9" s="1" customFormat="1" ht="18" customHeight="1">
      <c r="A19" s="14"/>
      <c r="B19" s="15" t="s">
        <v>51</v>
      </c>
      <c r="C19" s="31">
        <v>782</v>
      </c>
      <c r="D19" s="31"/>
      <c r="E19" s="31">
        <v>71376</v>
      </c>
      <c r="F19" s="10">
        <v>71376</v>
      </c>
      <c r="I19" s="50"/>
    </row>
    <row r="20" spans="1:9" s="1" customFormat="1" ht="18" customHeight="1">
      <c r="A20" s="14"/>
      <c r="B20" s="15" t="s">
        <v>53</v>
      </c>
      <c r="C20" s="53">
        <v>22</v>
      </c>
      <c r="D20" s="31">
        <v>2024</v>
      </c>
      <c r="E20" s="31"/>
      <c r="F20" s="10">
        <v>2024</v>
      </c>
      <c r="I20" s="50"/>
    </row>
    <row r="21" spans="1:9" s="1" customFormat="1" ht="18" customHeight="1">
      <c r="A21" s="14"/>
      <c r="B21" s="17" t="s">
        <v>54</v>
      </c>
      <c r="C21" s="53">
        <v>291</v>
      </c>
      <c r="D21" s="31"/>
      <c r="E21" s="31">
        <v>26772</v>
      </c>
      <c r="F21" s="10">
        <v>26772</v>
      </c>
      <c r="I21" s="50"/>
    </row>
    <row r="22" spans="1:9" s="1" customFormat="1" ht="18" customHeight="1">
      <c r="A22" s="19" t="s">
        <v>150</v>
      </c>
      <c r="B22" s="19"/>
      <c r="C22" s="20">
        <v>4553</v>
      </c>
      <c r="D22" s="20">
        <v>14856</v>
      </c>
      <c r="E22" s="20">
        <v>390888</v>
      </c>
      <c r="F22" s="10">
        <v>405744</v>
      </c>
      <c r="I22" s="50"/>
    </row>
    <row r="23" spans="1:9" s="1" customFormat="1" ht="18" customHeight="1">
      <c r="A23" s="14" t="s">
        <v>173</v>
      </c>
      <c r="B23" s="21" t="s">
        <v>56</v>
      </c>
      <c r="C23" s="31">
        <v>1595</v>
      </c>
      <c r="D23" s="54"/>
      <c r="E23" s="31">
        <v>138220</v>
      </c>
      <c r="F23" s="10">
        <v>138220</v>
      </c>
      <c r="I23" s="50"/>
    </row>
    <row r="24" spans="1:9" s="1" customFormat="1" ht="18" customHeight="1">
      <c r="A24" s="14"/>
      <c r="B24" s="21" t="s">
        <v>57</v>
      </c>
      <c r="C24" s="31">
        <v>47</v>
      </c>
      <c r="D24" s="54"/>
      <c r="E24" s="31">
        <v>4324</v>
      </c>
      <c r="F24" s="10">
        <v>4324</v>
      </c>
      <c r="I24" s="50"/>
    </row>
    <row r="25" spans="1:9" s="1" customFormat="1" ht="18" customHeight="1">
      <c r="A25" s="14"/>
      <c r="B25" s="21" t="s">
        <v>58</v>
      </c>
      <c r="C25" s="31">
        <v>118</v>
      </c>
      <c r="D25" s="54"/>
      <c r="E25" s="31">
        <v>10580</v>
      </c>
      <c r="F25" s="10">
        <v>10580</v>
      </c>
      <c r="I25" s="50"/>
    </row>
    <row r="26" spans="1:9" s="1" customFormat="1" ht="18" customHeight="1">
      <c r="A26" s="14"/>
      <c r="B26" s="21" t="s">
        <v>59</v>
      </c>
      <c r="C26" s="31">
        <v>433</v>
      </c>
      <c r="D26" s="54"/>
      <c r="E26" s="31">
        <v>38860</v>
      </c>
      <c r="F26" s="10">
        <v>38860</v>
      </c>
      <c r="I26" s="50"/>
    </row>
    <row r="27" spans="1:9" s="1" customFormat="1" ht="18" customHeight="1">
      <c r="A27" s="14"/>
      <c r="B27" s="21" t="s">
        <v>60</v>
      </c>
      <c r="C27" s="31">
        <v>43</v>
      </c>
      <c r="D27" s="54"/>
      <c r="E27" s="31">
        <v>3956</v>
      </c>
      <c r="F27" s="10">
        <v>3956</v>
      </c>
      <c r="I27" s="50"/>
    </row>
    <row r="28" spans="1:9" s="1" customFormat="1" ht="18" customHeight="1">
      <c r="A28" s="14"/>
      <c r="B28" s="21" t="s">
        <v>61</v>
      </c>
      <c r="C28" s="53">
        <v>15</v>
      </c>
      <c r="D28" s="54">
        <v>1380</v>
      </c>
      <c r="E28" s="31"/>
      <c r="F28" s="10">
        <v>1380</v>
      </c>
      <c r="I28" s="51"/>
    </row>
    <row r="29" spans="1:9" s="1" customFormat="1" ht="18" customHeight="1">
      <c r="A29" s="14"/>
      <c r="B29" s="21" t="s">
        <v>63</v>
      </c>
      <c r="C29" s="31">
        <v>245</v>
      </c>
      <c r="D29" s="54"/>
      <c r="E29" s="31">
        <v>22512</v>
      </c>
      <c r="F29" s="10">
        <v>22512</v>
      </c>
      <c r="I29" s="50"/>
    </row>
    <row r="30" spans="1:9" s="1" customFormat="1" ht="18" customHeight="1">
      <c r="A30" s="14"/>
      <c r="B30" s="21" t="s">
        <v>64</v>
      </c>
      <c r="C30" s="31">
        <v>81</v>
      </c>
      <c r="D30" s="54"/>
      <c r="E30" s="31">
        <v>7452</v>
      </c>
      <c r="F30" s="10">
        <v>7452</v>
      </c>
      <c r="I30" s="50"/>
    </row>
    <row r="31" spans="1:9" s="1" customFormat="1" ht="18" customHeight="1">
      <c r="A31" s="14"/>
      <c r="B31" s="21" t="s">
        <v>65</v>
      </c>
      <c r="C31" s="31">
        <v>412</v>
      </c>
      <c r="D31" s="54"/>
      <c r="E31" s="31">
        <v>37824</v>
      </c>
      <c r="F31" s="10">
        <v>37824</v>
      </c>
      <c r="I31" s="50"/>
    </row>
    <row r="32" spans="1:9" s="1" customFormat="1" ht="18" customHeight="1">
      <c r="A32" s="14"/>
      <c r="B32" s="21" t="s">
        <v>66</v>
      </c>
      <c r="C32" s="31">
        <v>1082</v>
      </c>
      <c r="D32" s="54"/>
      <c r="E32" s="31">
        <v>99468</v>
      </c>
      <c r="F32" s="10">
        <v>99468</v>
      </c>
      <c r="I32" s="50"/>
    </row>
    <row r="33" spans="1:9" s="1" customFormat="1" ht="18" customHeight="1">
      <c r="A33" s="14"/>
      <c r="B33" s="21" t="s">
        <v>67</v>
      </c>
      <c r="C33" s="53">
        <v>96</v>
      </c>
      <c r="D33" s="31">
        <v>8568</v>
      </c>
      <c r="E33" s="54"/>
      <c r="F33" s="10">
        <v>8568</v>
      </c>
      <c r="I33" s="50"/>
    </row>
    <row r="34" spans="1:9" s="1" customFormat="1" ht="18" customHeight="1">
      <c r="A34" s="14"/>
      <c r="B34" s="21" t="s">
        <v>69</v>
      </c>
      <c r="C34" s="53">
        <v>332</v>
      </c>
      <c r="D34" s="31"/>
      <c r="E34" s="31">
        <v>27692</v>
      </c>
      <c r="F34" s="10">
        <v>27692</v>
      </c>
      <c r="I34" s="50"/>
    </row>
    <row r="35" spans="1:9" s="1" customFormat="1" ht="18" customHeight="1">
      <c r="A35" s="14"/>
      <c r="B35" s="21" t="s">
        <v>71</v>
      </c>
      <c r="C35" s="53">
        <v>54</v>
      </c>
      <c r="D35" s="31">
        <v>4908</v>
      </c>
      <c r="E35" s="54"/>
      <c r="F35" s="10">
        <v>4908</v>
      </c>
      <c r="I35" s="50"/>
    </row>
    <row r="36" spans="1:9" s="1" customFormat="1" ht="19.5" customHeight="1">
      <c r="A36" s="23" t="s">
        <v>152</v>
      </c>
      <c r="B36" s="23"/>
      <c r="C36" s="24">
        <v>1151</v>
      </c>
      <c r="D36" s="24">
        <v>0</v>
      </c>
      <c r="E36" s="24">
        <v>104628</v>
      </c>
      <c r="F36" s="10">
        <v>104628</v>
      </c>
      <c r="I36" s="50"/>
    </row>
    <row r="37" spans="1:9" s="1" customFormat="1" ht="19.5" customHeight="1">
      <c r="A37" s="14" t="s">
        <v>153</v>
      </c>
      <c r="B37" s="21" t="s">
        <v>73</v>
      </c>
      <c r="C37" s="31">
        <v>432</v>
      </c>
      <c r="D37" s="54"/>
      <c r="E37" s="31">
        <v>39184</v>
      </c>
      <c r="F37" s="10">
        <v>39184</v>
      </c>
      <c r="I37" s="50"/>
    </row>
    <row r="38" spans="1:9" s="1" customFormat="1" ht="19.5" customHeight="1">
      <c r="A38" s="14"/>
      <c r="B38" s="21" t="s">
        <v>74</v>
      </c>
      <c r="C38" s="31">
        <v>518</v>
      </c>
      <c r="D38" s="54"/>
      <c r="E38" s="31">
        <v>46968</v>
      </c>
      <c r="F38" s="10">
        <v>46968</v>
      </c>
      <c r="I38" s="50"/>
    </row>
    <row r="39" spans="1:9" s="1" customFormat="1" ht="19.5" customHeight="1">
      <c r="A39" s="14"/>
      <c r="B39" s="21" t="s">
        <v>75</v>
      </c>
      <c r="C39" s="31">
        <v>85</v>
      </c>
      <c r="D39" s="54"/>
      <c r="E39" s="31">
        <v>7820</v>
      </c>
      <c r="F39" s="10">
        <v>7820</v>
      </c>
      <c r="I39" s="50"/>
    </row>
    <row r="40" spans="1:9" s="1" customFormat="1" ht="19.5" customHeight="1">
      <c r="A40" s="14"/>
      <c r="B40" s="21" t="s">
        <v>76</v>
      </c>
      <c r="C40" s="31">
        <v>60</v>
      </c>
      <c r="D40" s="54"/>
      <c r="E40" s="31">
        <v>5520</v>
      </c>
      <c r="F40" s="10">
        <v>5520</v>
      </c>
      <c r="I40" s="50"/>
    </row>
    <row r="41" spans="1:9" s="1" customFormat="1" ht="19.5" customHeight="1">
      <c r="A41" s="14"/>
      <c r="B41" s="21" t="s">
        <v>77</v>
      </c>
      <c r="C41" s="31">
        <v>56</v>
      </c>
      <c r="D41" s="54"/>
      <c r="E41" s="31">
        <v>5136</v>
      </c>
      <c r="F41" s="10">
        <v>5136</v>
      </c>
      <c r="I41" s="50"/>
    </row>
    <row r="42" spans="1:9" s="1" customFormat="1" ht="19.5" customHeight="1">
      <c r="A42" s="23" t="s">
        <v>154</v>
      </c>
      <c r="B42" s="23"/>
      <c r="C42" s="12">
        <v>1289</v>
      </c>
      <c r="D42" s="12">
        <v>0</v>
      </c>
      <c r="E42" s="12">
        <v>118184</v>
      </c>
      <c r="F42" s="10">
        <v>118184</v>
      </c>
      <c r="I42" s="50"/>
    </row>
    <row r="43" spans="1:9" s="1" customFormat="1" ht="19.5" customHeight="1">
      <c r="A43" s="25" t="s">
        <v>155</v>
      </c>
      <c r="B43" s="21" t="s">
        <v>79</v>
      </c>
      <c r="C43" s="31">
        <v>459</v>
      </c>
      <c r="D43" s="54"/>
      <c r="E43" s="31">
        <v>43236</v>
      </c>
      <c r="F43" s="10">
        <v>43236</v>
      </c>
      <c r="I43" s="50"/>
    </row>
    <row r="44" spans="1:9" s="1" customFormat="1" ht="19.5" customHeight="1">
      <c r="A44" s="26"/>
      <c r="B44" s="21" t="s">
        <v>80</v>
      </c>
      <c r="C44" s="31">
        <v>510</v>
      </c>
      <c r="D44" s="54"/>
      <c r="E44" s="31">
        <v>46136</v>
      </c>
      <c r="F44" s="10">
        <v>46136</v>
      </c>
      <c r="I44" s="50"/>
    </row>
    <row r="45" spans="1:9" s="1" customFormat="1" ht="19.5" customHeight="1">
      <c r="A45" s="26"/>
      <c r="B45" s="21" t="s">
        <v>81</v>
      </c>
      <c r="C45" s="31">
        <v>166</v>
      </c>
      <c r="D45" s="54"/>
      <c r="E45" s="31">
        <v>14940</v>
      </c>
      <c r="F45" s="10">
        <v>14940</v>
      </c>
      <c r="I45" s="50"/>
    </row>
    <row r="46" spans="1:9" s="1" customFormat="1" ht="19.5" customHeight="1">
      <c r="A46" s="26"/>
      <c r="B46" s="21" t="s">
        <v>82</v>
      </c>
      <c r="C46" s="31">
        <v>154</v>
      </c>
      <c r="D46" s="54"/>
      <c r="E46" s="31">
        <v>13872</v>
      </c>
      <c r="F46" s="10">
        <v>13872</v>
      </c>
      <c r="I46" s="50"/>
    </row>
    <row r="47" spans="1:9" s="1" customFormat="1" ht="19.5" customHeight="1">
      <c r="A47" s="23" t="s">
        <v>156</v>
      </c>
      <c r="B47" s="23"/>
      <c r="C47" s="24">
        <v>3766</v>
      </c>
      <c r="D47" s="24">
        <v>3312</v>
      </c>
      <c r="E47" s="24">
        <v>340252</v>
      </c>
      <c r="F47" s="10">
        <v>343564</v>
      </c>
      <c r="I47" s="50"/>
    </row>
    <row r="48" spans="1:9" s="1" customFormat="1" ht="19.5" customHeight="1">
      <c r="A48" s="27" t="s">
        <v>157</v>
      </c>
      <c r="B48" s="21" t="s">
        <v>84</v>
      </c>
      <c r="C48" s="31">
        <v>604</v>
      </c>
      <c r="D48" s="54"/>
      <c r="E48" s="31">
        <v>55404</v>
      </c>
      <c r="F48" s="10">
        <v>55404</v>
      </c>
      <c r="I48" s="50"/>
    </row>
    <row r="49" spans="1:9" s="1" customFormat="1" ht="19.5" customHeight="1">
      <c r="A49" s="27"/>
      <c r="B49" s="21" t="s">
        <v>85</v>
      </c>
      <c r="C49" s="31">
        <v>998</v>
      </c>
      <c r="D49" s="54"/>
      <c r="E49" s="31">
        <v>91328</v>
      </c>
      <c r="F49" s="10">
        <v>91328</v>
      </c>
      <c r="I49" s="50"/>
    </row>
    <row r="50" spans="1:9" s="1" customFormat="1" ht="19.5" customHeight="1">
      <c r="A50" s="27"/>
      <c r="B50" s="21" t="s">
        <v>86</v>
      </c>
      <c r="C50" s="31">
        <v>246</v>
      </c>
      <c r="D50" s="54"/>
      <c r="E50" s="31">
        <v>21388</v>
      </c>
      <c r="F50" s="10">
        <v>21388</v>
      </c>
      <c r="I50" s="50"/>
    </row>
    <row r="51" spans="1:9" s="1" customFormat="1" ht="19.5" customHeight="1">
      <c r="A51" s="27"/>
      <c r="B51" s="21" t="s">
        <v>87</v>
      </c>
      <c r="C51" s="31">
        <v>353</v>
      </c>
      <c r="D51" s="54"/>
      <c r="E51" s="31">
        <v>32344</v>
      </c>
      <c r="F51" s="10">
        <v>32344</v>
      </c>
      <c r="I51" s="50"/>
    </row>
    <row r="52" spans="1:9" s="1" customFormat="1" ht="19.5" customHeight="1">
      <c r="A52" s="27"/>
      <c r="B52" s="21" t="s">
        <v>88</v>
      </c>
      <c r="C52" s="31">
        <v>268</v>
      </c>
      <c r="D52" s="54"/>
      <c r="E52" s="31">
        <v>24588</v>
      </c>
      <c r="F52" s="10">
        <v>24588</v>
      </c>
      <c r="I52" s="50"/>
    </row>
    <row r="53" spans="1:9" s="1" customFormat="1" ht="19.5" customHeight="1">
      <c r="A53" s="27"/>
      <c r="B53" s="21" t="s">
        <v>89</v>
      </c>
      <c r="C53" s="31">
        <v>258</v>
      </c>
      <c r="D53" s="54"/>
      <c r="E53" s="31">
        <v>23200</v>
      </c>
      <c r="F53" s="10">
        <v>23200</v>
      </c>
      <c r="I53" s="50"/>
    </row>
    <row r="54" spans="1:9" s="1" customFormat="1" ht="19.5" customHeight="1">
      <c r="A54" s="27"/>
      <c r="B54" s="21" t="s">
        <v>90</v>
      </c>
      <c r="C54" s="31">
        <v>172</v>
      </c>
      <c r="D54" s="54"/>
      <c r="E54" s="31">
        <v>15736</v>
      </c>
      <c r="F54" s="10">
        <v>15736</v>
      </c>
      <c r="I54" s="50"/>
    </row>
    <row r="55" spans="1:9" s="1" customFormat="1" ht="19.5" customHeight="1">
      <c r="A55" s="27"/>
      <c r="B55" s="21" t="s">
        <v>91</v>
      </c>
      <c r="C55" s="31">
        <v>831</v>
      </c>
      <c r="D55" s="54"/>
      <c r="E55" s="31">
        <v>76264</v>
      </c>
      <c r="F55" s="10">
        <v>76264</v>
      </c>
      <c r="I55" s="50"/>
    </row>
    <row r="56" spans="1:9" s="1" customFormat="1" ht="19.5" customHeight="1">
      <c r="A56" s="27"/>
      <c r="B56" s="21" t="s">
        <v>92</v>
      </c>
      <c r="C56" s="53">
        <v>36</v>
      </c>
      <c r="D56" s="31">
        <v>3312</v>
      </c>
      <c r="E56" s="54"/>
      <c r="F56" s="10">
        <v>3312</v>
      </c>
      <c r="I56" s="50"/>
    </row>
    <row r="57" spans="1:9" s="1" customFormat="1" ht="19.5" customHeight="1">
      <c r="A57" s="28" t="s">
        <v>158</v>
      </c>
      <c r="B57" s="28"/>
      <c r="C57" s="12">
        <v>2193</v>
      </c>
      <c r="D57" s="12">
        <v>0</v>
      </c>
      <c r="E57" s="12">
        <v>196960</v>
      </c>
      <c r="F57" s="10">
        <v>196960</v>
      </c>
      <c r="I57" s="50"/>
    </row>
    <row r="58" spans="1:9" s="1" customFormat="1" ht="19.5" customHeight="1">
      <c r="A58" s="14" t="s">
        <v>159</v>
      </c>
      <c r="B58" s="21" t="s">
        <v>94</v>
      </c>
      <c r="C58" s="31">
        <v>789</v>
      </c>
      <c r="D58" s="54"/>
      <c r="E58" s="31">
        <v>68636</v>
      </c>
      <c r="F58" s="10">
        <v>68636</v>
      </c>
      <c r="I58" s="50"/>
    </row>
    <row r="59" spans="1:9" s="1" customFormat="1" ht="19.5" customHeight="1">
      <c r="A59" s="14"/>
      <c r="B59" s="21" t="s">
        <v>95</v>
      </c>
      <c r="C59" s="31">
        <v>492</v>
      </c>
      <c r="D59" s="54"/>
      <c r="E59" s="31">
        <v>44676</v>
      </c>
      <c r="F59" s="10">
        <v>44676</v>
      </c>
      <c r="I59" s="50"/>
    </row>
    <row r="60" spans="1:9" s="1" customFormat="1" ht="19.5" customHeight="1">
      <c r="A60" s="14"/>
      <c r="B60" s="21" t="s">
        <v>96</v>
      </c>
      <c r="C60" s="31">
        <v>87</v>
      </c>
      <c r="D60" s="54"/>
      <c r="E60" s="31">
        <v>7952</v>
      </c>
      <c r="F60" s="10">
        <v>7952</v>
      </c>
      <c r="I60" s="50"/>
    </row>
    <row r="61" spans="1:9" s="1" customFormat="1" ht="19.5" customHeight="1">
      <c r="A61" s="14"/>
      <c r="B61" s="21" t="s">
        <v>97</v>
      </c>
      <c r="C61" s="31">
        <v>189</v>
      </c>
      <c r="D61" s="54"/>
      <c r="E61" s="31">
        <v>17320</v>
      </c>
      <c r="F61" s="10">
        <v>17320</v>
      </c>
      <c r="I61" s="50"/>
    </row>
    <row r="62" spans="1:9" s="1" customFormat="1" ht="19.5" customHeight="1">
      <c r="A62" s="14"/>
      <c r="B62" s="21" t="s">
        <v>98</v>
      </c>
      <c r="C62" s="31">
        <v>351</v>
      </c>
      <c r="D62" s="54"/>
      <c r="E62" s="31">
        <v>32220</v>
      </c>
      <c r="F62" s="10">
        <v>32220</v>
      </c>
      <c r="I62" s="50"/>
    </row>
    <row r="63" spans="1:9" s="1" customFormat="1" ht="19.5" customHeight="1">
      <c r="A63" s="14"/>
      <c r="B63" s="21" t="s">
        <v>99</v>
      </c>
      <c r="C63" s="31">
        <v>129</v>
      </c>
      <c r="D63" s="54"/>
      <c r="E63" s="31">
        <v>11852</v>
      </c>
      <c r="F63" s="10">
        <v>11852</v>
      </c>
      <c r="I63" s="50"/>
    </row>
    <row r="64" spans="1:9" s="1" customFormat="1" ht="19.5" customHeight="1">
      <c r="A64" s="14"/>
      <c r="B64" s="21" t="s">
        <v>100</v>
      </c>
      <c r="C64" s="31">
        <v>114</v>
      </c>
      <c r="D64" s="54"/>
      <c r="E64" s="31">
        <v>10464</v>
      </c>
      <c r="F64" s="10">
        <v>10464</v>
      </c>
      <c r="I64" s="50"/>
    </row>
    <row r="65" spans="1:9" s="1" customFormat="1" ht="19.5" customHeight="1">
      <c r="A65" s="14"/>
      <c r="B65" s="21" t="s">
        <v>101</v>
      </c>
      <c r="C65" s="31">
        <v>42</v>
      </c>
      <c r="D65" s="31"/>
      <c r="E65" s="31">
        <v>3840</v>
      </c>
      <c r="F65" s="10">
        <v>3840</v>
      </c>
      <c r="I65" s="50"/>
    </row>
    <row r="66" spans="1:9" s="1" customFormat="1" ht="27" customHeight="1">
      <c r="A66" s="23" t="s">
        <v>160</v>
      </c>
      <c r="B66" s="23"/>
      <c r="C66" s="12">
        <v>2046</v>
      </c>
      <c r="D66" s="12">
        <v>0</v>
      </c>
      <c r="E66" s="12">
        <v>183736</v>
      </c>
      <c r="F66" s="10">
        <v>183736</v>
      </c>
      <c r="I66" s="50"/>
    </row>
    <row r="67" spans="1:9" s="1" customFormat="1" ht="27" customHeight="1">
      <c r="A67" s="14" t="s">
        <v>161</v>
      </c>
      <c r="B67" s="21" t="s">
        <v>103</v>
      </c>
      <c r="C67" s="10">
        <v>668</v>
      </c>
      <c r="D67" s="10"/>
      <c r="E67" s="10">
        <v>58180</v>
      </c>
      <c r="F67" s="10">
        <v>58180</v>
      </c>
      <c r="I67" s="50"/>
    </row>
    <row r="68" spans="1:9" s="1" customFormat="1" ht="27" customHeight="1">
      <c r="A68" s="14"/>
      <c r="B68" s="21" t="s">
        <v>104</v>
      </c>
      <c r="C68" s="10">
        <v>1204</v>
      </c>
      <c r="D68" s="10"/>
      <c r="E68" s="10">
        <v>109652</v>
      </c>
      <c r="F68" s="10">
        <v>109652</v>
      </c>
      <c r="I68" s="50"/>
    </row>
    <row r="69" spans="1:9" s="1" customFormat="1" ht="27" customHeight="1">
      <c r="A69" s="14"/>
      <c r="B69" s="21" t="s">
        <v>105</v>
      </c>
      <c r="C69" s="10">
        <v>174</v>
      </c>
      <c r="D69" s="10"/>
      <c r="E69" s="10">
        <v>15904</v>
      </c>
      <c r="F69" s="10">
        <v>15904</v>
      </c>
      <c r="I69" s="50"/>
    </row>
    <row r="70" spans="1:9" s="1" customFormat="1" ht="27" customHeight="1">
      <c r="A70" s="23" t="s">
        <v>162</v>
      </c>
      <c r="B70" s="23"/>
      <c r="C70" s="30">
        <v>3642</v>
      </c>
      <c r="D70" s="30">
        <v>3404</v>
      </c>
      <c r="E70" s="30">
        <v>329764</v>
      </c>
      <c r="F70" s="10">
        <v>333168</v>
      </c>
      <c r="I70" s="50"/>
    </row>
    <row r="71" spans="1:9" s="1" customFormat="1" ht="27" customHeight="1">
      <c r="A71" s="25" t="s">
        <v>163</v>
      </c>
      <c r="B71" s="21" t="s">
        <v>107</v>
      </c>
      <c r="C71" s="31">
        <v>1283</v>
      </c>
      <c r="D71" s="31"/>
      <c r="E71" s="31">
        <v>117228</v>
      </c>
      <c r="F71" s="10">
        <v>117228</v>
      </c>
      <c r="I71" s="50"/>
    </row>
    <row r="72" spans="1:9" s="1" customFormat="1" ht="27" customHeight="1">
      <c r="A72" s="26"/>
      <c r="B72" s="21" t="s">
        <v>108</v>
      </c>
      <c r="C72" s="31">
        <v>1645</v>
      </c>
      <c r="D72" s="31"/>
      <c r="E72" s="31">
        <v>150728</v>
      </c>
      <c r="F72" s="10">
        <v>150728</v>
      </c>
      <c r="I72" s="50"/>
    </row>
    <row r="73" spans="1:9" s="1" customFormat="1" ht="27" customHeight="1">
      <c r="A73" s="26"/>
      <c r="B73" s="21" t="s">
        <v>109</v>
      </c>
      <c r="C73" s="31">
        <v>88</v>
      </c>
      <c r="D73" s="31"/>
      <c r="E73" s="31">
        <v>7832</v>
      </c>
      <c r="F73" s="10">
        <v>7832</v>
      </c>
      <c r="I73" s="50"/>
    </row>
    <row r="74" spans="1:9" s="1" customFormat="1" ht="27" customHeight="1">
      <c r="A74" s="26"/>
      <c r="B74" s="21" t="s">
        <v>110</v>
      </c>
      <c r="C74" s="31">
        <v>33</v>
      </c>
      <c r="D74" s="31"/>
      <c r="E74" s="31">
        <v>3036</v>
      </c>
      <c r="F74" s="10">
        <v>3036</v>
      </c>
      <c r="I74" s="50"/>
    </row>
    <row r="75" spans="1:9" s="1" customFormat="1" ht="27" customHeight="1">
      <c r="A75" s="26"/>
      <c r="B75" s="21" t="s">
        <v>111</v>
      </c>
      <c r="C75" s="31">
        <v>47</v>
      </c>
      <c r="D75" s="31"/>
      <c r="E75" s="31">
        <v>4260</v>
      </c>
      <c r="F75" s="10">
        <v>4260</v>
      </c>
      <c r="I75" s="50"/>
    </row>
    <row r="76" spans="1:9" s="1" customFormat="1" ht="27" customHeight="1">
      <c r="A76" s="26"/>
      <c r="B76" s="21" t="s">
        <v>112</v>
      </c>
      <c r="C76" s="31">
        <v>58</v>
      </c>
      <c r="D76" s="31"/>
      <c r="E76" s="31">
        <v>5324</v>
      </c>
      <c r="F76" s="10">
        <v>5324</v>
      </c>
      <c r="I76" s="50"/>
    </row>
    <row r="77" spans="1:9" s="1" customFormat="1" ht="27" customHeight="1">
      <c r="A77" s="26"/>
      <c r="B77" s="21" t="s">
        <v>113</v>
      </c>
      <c r="C77" s="31">
        <v>58</v>
      </c>
      <c r="D77" s="31"/>
      <c r="E77" s="31">
        <v>5312</v>
      </c>
      <c r="F77" s="10">
        <v>5312</v>
      </c>
      <c r="I77" s="50"/>
    </row>
    <row r="78" spans="1:9" s="1" customFormat="1" ht="27" customHeight="1">
      <c r="A78" s="26"/>
      <c r="B78" s="21" t="s">
        <v>114</v>
      </c>
      <c r="C78" s="31">
        <v>87</v>
      </c>
      <c r="D78" s="31"/>
      <c r="E78" s="31">
        <v>7984</v>
      </c>
      <c r="F78" s="10">
        <v>7984</v>
      </c>
      <c r="I78" s="50"/>
    </row>
    <row r="79" spans="1:9" s="1" customFormat="1" ht="27" customHeight="1">
      <c r="A79" s="26"/>
      <c r="B79" s="21" t="s">
        <v>115</v>
      </c>
      <c r="C79" s="31">
        <v>306</v>
      </c>
      <c r="D79" s="31"/>
      <c r="E79" s="31">
        <v>28060</v>
      </c>
      <c r="F79" s="10">
        <v>28060</v>
      </c>
      <c r="I79" s="50"/>
    </row>
    <row r="80" spans="1:9" s="1" customFormat="1" ht="27" customHeight="1">
      <c r="A80" s="26"/>
      <c r="B80" s="21" t="s">
        <v>116</v>
      </c>
      <c r="C80" s="31">
        <v>6</v>
      </c>
      <c r="D80" s="31">
        <v>552</v>
      </c>
      <c r="E80" s="31"/>
      <c r="F80" s="10">
        <v>552</v>
      </c>
      <c r="I80" s="52"/>
    </row>
    <row r="81" spans="1:9" s="1" customFormat="1" ht="27" customHeight="1">
      <c r="A81" s="26"/>
      <c r="B81" s="21" t="s">
        <v>118</v>
      </c>
      <c r="C81" s="31">
        <v>31</v>
      </c>
      <c r="D81" s="31">
        <v>2852</v>
      </c>
      <c r="E81" s="54"/>
      <c r="F81" s="10">
        <v>2852</v>
      </c>
      <c r="I81" s="50"/>
    </row>
    <row r="82" spans="1:9" s="1" customFormat="1" ht="27" customHeight="1">
      <c r="A82" s="23" t="s">
        <v>164</v>
      </c>
      <c r="B82" s="23"/>
      <c r="C82" s="32">
        <v>2774</v>
      </c>
      <c r="D82" s="32">
        <v>0</v>
      </c>
      <c r="E82" s="32">
        <v>251108</v>
      </c>
      <c r="F82" s="10">
        <v>251108</v>
      </c>
      <c r="I82" s="50"/>
    </row>
    <row r="83" spans="1:9" s="1" customFormat="1" ht="27" customHeight="1">
      <c r="A83" s="14" t="s">
        <v>165</v>
      </c>
      <c r="B83" s="21" t="s">
        <v>120</v>
      </c>
      <c r="C83" s="31">
        <v>1001</v>
      </c>
      <c r="D83" s="54"/>
      <c r="E83" s="31">
        <v>89660</v>
      </c>
      <c r="F83" s="10">
        <v>89660</v>
      </c>
      <c r="I83" s="50"/>
    </row>
    <row r="84" spans="1:9" s="1" customFormat="1" ht="27" customHeight="1">
      <c r="A84" s="14"/>
      <c r="B84" s="21" t="s">
        <v>121</v>
      </c>
      <c r="C84" s="31">
        <v>139</v>
      </c>
      <c r="D84" s="54"/>
      <c r="E84" s="31">
        <v>12604</v>
      </c>
      <c r="F84" s="10">
        <v>12604</v>
      </c>
      <c r="I84" s="50"/>
    </row>
    <row r="85" spans="1:9" s="1" customFormat="1" ht="27" customHeight="1">
      <c r="A85" s="14"/>
      <c r="B85" s="21" t="s">
        <v>122</v>
      </c>
      <c r="C85" s="31">
        <v>122</v>
      </c>
      <c r="D85" s="54"/>
      <c r="E85" s="31">
        <v>11224</v>
      </c>
      <c r="F85" s="10">
        <v>11224</v>
      </c>
      <c r="I85" s="50"/>
    </row>
    <row r="86" spans="1:9" s="1" customFormat="1" ht="27" customHeight="1">
      <c r="A86" s="14"/>
      <c r="B86" s="21" t="s">
        <v>124</v>
      </c>
      <c r="C86" s="53">
        <v>1449</v>
      </c>
      <c r="D86" s="31"/>
      <c r="E86" s="53">
        <v>131884</v>
      </c>
      <c r="F86" s="10">
        <v>131884</v>
      </c>
      <c r="I86" s="52"/>
    </row>
    <row r="87" spans="1:9" s="1" customFormat="1" ht="27" customHeight="1">
      <c r="A87" s="14"/>
      <c r="B87" s="21" t="s">
        <v>123</v>
      </c>
      <c r="C87" s="53">
        <v>63</v>
      </c>
      <c r="D87" s="53"/>
      <c r="E87" s="53">
        <v>5736</v>
      </c>
      <c r="F87" s="10">
        <v>5736</v>
      </c>
      <c r="I87" s="50"/>
    </row>
    <row r="88" spans="1:9" s="1" customFormat="1" ht="30.75" customHeight="1">
      <c r="A88" s="23" t="s">
        <v>166</v>
      </c>
      <c r="B88" s="23"/>
      <c r="C88" s="12">
        <v>4024</v>
      </c>
      <c r="D88" s="12">
        <v>0</v>
      </c>
      <c r="E88" s="12">
        <v>357472</v>
      </c>
      <c r="F88" s="10">
        <v>357472</v>
      </c>
      <c r="I88" s="50"/>
    </row>
    <row r="89" spans="1:9" s="1" customFormat="1" ht="30.75" customHeight="1">
      <c r="A89" s="14" t="s">
        <v>167</v>
      </c>
      <c r="B89" s="21" t="s">
        <v>126</v>
      </c>
      <c r="C89" s="31">
        <v>1017</v>
      </c>
      <c r="D89" s="54"/>
      <c r="E89" s="31">
        <v>96460</v>
      </c>
      <c r="F89" s="10">
        <v>96460</v>
      </c>
      <c r="I89" s="50"/>
    </row>
    <row r="90" spans="1:9" s="1" customFormat="1" ht="30.75" customHeight="1">
      <c r="A90" s="14"/>
      <c r="B90" s="21" t="s">
        <v>127</v>
      </c>
      <c r="C90" s="31">
        <v>671</v>
      </c>
      <c r="D90" s="54"/>
      <c r="E90" s="31">
        <v>56684</v>
      </c>
      <c r="F90" s="10">
        <v>56684</v>
      </c>
      <c r="I90" s="50"/>
    </row>
    <row r="91" spans="1:9" s="1" customFormat="1" ht="30.75" customHeight="1">
      <c r="A91" s="14"/>
      <c r="B91" s="21" t="s">
        <v>128</v>
      </c>
      <c r="C91" s="31">
        <v>77</v>
      </c>
      <c r="D91" s="54"/>
      <c r="E91" s="31">
        <v>6776</v>
      </c>
      <c r="F91" s="10">
        <v>6776</v>
      </c>
      <c r="I91" s="50"/>
    </row>
    <row r="92" spans="1:9" s="1" customFormat="1" ht="30.75" customHeight="1">
      <c r="A92" s="14"/>
      <c r="B92" s="21" t="s">
        <v>129</v>
      </c>
      <c r="C92" s="31">
        <v>206</v>
      </c>
      <c r="D92" s="54"/>
      <c r="E92" s="31">
        <v>18128</v>
      </c>
      <c r="F92" s="10">
        <v>18128</v>
      </c>
      <c r="I92" s="50"/>
    </row>
    <row r="93" spans="1:9" s="1" customFormat="1" ht="30.75" customHeight="1">
      <c r="A93" s="14"/>
      <c r="B93" s="21" t="s">
        <v>130</v>
      </c>
      <c r="C93" s="31">
        <v>106</v>
      </c>
      <c r="D93" s="54"/>
      <c r="E93" s="31">
        <v>9252</v>
      </c>
      <c r="F93" s="10">
        <v>9252</v>
      </c>
      <c r="I93" s="50"/>
    </row>
    <row r="94" spans="1:9" s="1" customFormat="1" ht="30.75" customHeight="1">
      <c r="A94" s="14"/>
      <c r="B94" s="21" t="s">
        <v>131</v>
      </c>
      <c r="C94" s="31">
        <v>122</v>
      </c>
      <c r="D94" s="54"/>
      <c r="E94" s="31">
        <v>10736</v>
      </c>
      <c r="F94" s="10">
        <v>10736</v>
      </c>
      <c r="I94" s="50"/>
    </row>
    <row r="95" spans="1:9" s="1" customFormat="1" ht="30.75" customHeight="1">
      <c r="A95" s="14"/>
      <c r="B95" s="21" t="s">
        <v>132</v>
      </c>
      <c r="C95" s="31">
        <v>60</v>
      </c>
      <c r="D95" s="54"/>
      <c r="E95" s="31">
        <v>5280</v>
      </c>
      <c r="F95" s="10">
        <v>5280</v>
      </c>
      <c r="I95" s="50"/>
    </row>
    <row r="96" spans="1:9" s="1" customFormat="1" ht="30.75" customHeight="1">
      <c r="A96" s="14"/>
      <c r="B96" s="21" t="s">
        <v>133</v>
      </c>
      <c r="C96" s="31">
        <v>164</v>
      </c>
      <c r="D96" s="54"/>
      <c r="E96" s="31">
        <v>14356</v>
      </c>
      <c r="F96" s="10">
        <v>14356</v>
      </c>
      <c r="I96" s="50"/>
    </row>
    <row r="97" spans="1:9" s="1" customFormat="1" ht="30.75" customHeight="1">
      <c r="A97" s="14"/>
      <c r="B97" s="21" t="s">
        <v>134</v>
      </c>
      <c r="C97" s="31">
        <v>69</v>
      </c>
      <c r="D97" s="54"/>
      <c r="E97" s="31">
        <v>6072</v>
      </c>
      <c r="F97" s="10">
        <v>6072</v>
      </c>
      <c r="I97" s="50"/>
    </row>
    <row r="98" spans="1:9" s="1" customFormat="1" ht="30.75" customHeight="1">
      <c r="A98" s="14"/>
      <c r="B98" s="34" t="s">
        <v>135</v>
      </c>
      <c r="C98" s="31">
        <v>91</v>
      </c>
      <c r="D98" s="54"/>
      <c r="E98" s="31">
        <v>7968</v>
      </c>
      <c r="F98" s="10">
        <v>7968</v>
      </c>
      <c r="I98" s="50"/>
    </row>
    <row r="99" spans="1:9" s="1" customFormat="1" ht="30.75" customHeight="1">
      <c r="A99" s="14"/>
      <c r="B99" s="21" t="s">
        <v>136</v>
      </c>
      <c r="C99" s="53">
        <v>1339</v>
      </c>
      <c r="D99" s="31"/>
      <c r="E99" s="53">
        <v>116812</v>
      </c>
      <c r="F99" s="10">
        <v>116812</v>
      </c>
      <c r="I99" s="50"/>
    </row>
    <row r="100" spans="1:9" s="1" customFormat="1" ht="30.75" customHeight="1">
      <c r="A100" s="14"/>
      <c r="B100" s="21" t="s">
        <v>137</v>
      </c>
      <c r="C100" s="53">
        <v>102</v>
      </c>
      <c r="D100" s="31"/>
      <c r="E100" s="53">
        <v>8948</v>
      </c>
      <c r="F100" s="10">
        <v>8948</v>
      </c>
      <c r="I100" s="50"/>
    </row>
    <row r="101" spans="1:9" s="1" customFormat="1" ht="30.75" customHeight="1">
      <c r="A101" s="35" t="s">
        <v>168</v>
      </c>
      <c r="B101" s="47" t="s">
        <v>138</v>
      </c>
      <c r="C101" s="37">
        <v>78</v>
      </c>
      <c r="D101" s="37"/>
      <c r="E101" s="37">
        <v>6860</v>
      </c>
      <c r="F101" s="10">
        <v>6860</v>
      </c>
      <c r="I101" s="5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7.25" customHeight="1">
      <c r="A103" s="38"/>
      <c r="B103" s="38"/>
      <c r="C103" s="39"/>
      <c r="D103" s="39"/>
      <c r="E103" s="39"/>
      <c r="F103" s="40"/>
    </row>
    <row r="104" spans="1:6" s="1" customFormat="1" ht="14.25">
      <c r="A104" s="41" t="s">
        <v>169</v>
      </c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1"/>
      <c r="B106" s="41"/>
      <c r="C106" s="41"/>
      <c r="D106" s="41"/>
      <c r="E106" s="41"/>
      <c r="F106" s="41"/>
    </row>
    <row r="107" spans="1:6" s="1" customFormat="1" ht="14.25">
      <c r="A107" s="42"/>
      <c r="B107" s="42"/>
      <c r="C107" s="42"/>
      <c r="D107" s="42"/>
      <c r="E107" s="42"/>
      <c r="F107" s="42"/>
    </row>
    <row r="108" spans="3:6" s="1" customFormat="1" ht="14.25">
      <c r="C108" s="43" t="s">
        <v>174</v>
      </c>
      <c r="D108" s="44"/>
      <c r="E108" s="44"/>
      <c r="F108" s="44"/>
    </row>
  </sheetData>
  <sheetProtection/>
  <mergeCells count="16">
    <mergeCell ref="A1:F1"/>
    <mergeCell ref="A2:C2"/>
    <mergeCell ref="D2:F2"/>
    <mergeCell ref="A4:B4"/>
    <mergeCell ref="C108:F108"/>
    <mergeCell ref="A6:A21"/>
    <mergeCell ref="A23:A35"/>
    <mergeCell ref="A37:A41"/>
    <mergeCell ref="A43:A46"/>
    <mergeCell ref="A48:A56"/>
    <mergeCell ref="A58:A65"/>
    <mergeCell ref="A67:A69"/>
    <mergeCell ref="A71:A81"/>
    <mergeCell ref="A83:A87"/>
    <mergeCell ref="A89:A100"/>
    <mergeCell ref="A104:F10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workbookViewId="0" topLeftCell="A1">
      <selection activeCell="B46" sqref="B46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6" width="11.625" style="1" customWidth="1"/>
    <col min="7" max="8" width="4.25390625" style="1" customWidth="1"/>
    <col min="9" max="9" width="40.25390625" style="1" customWidth="1"/>
    <col min="10" max="16384" width="9.00390625" style="1" customWidth="1"/>
  </cols>
  <sheetData>
    <row r="1" spans="1:6" s="1" customFormat="1" ht="47.25" customHeight="1">
      <c r="A1" s="2" t="s">
        <v>175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176</v>
      </c>
      <c r="E2" s="5"/>
      <c r="F2" s="5"/>
    </row>
    <row r="3" spans="1:9" s="1" customFormat="1" ht="33.75" customHeight="1">
      <c r="A3" s="6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  <c r="I3" s="44"/>
    </row>
    <row r="4" spans="1:9" s="1" customFormat="1" ht="18" customHeight="1">
      <c r="A4" s="8" t="s">
        <v>147</v>
      </c>
      <c r="B4" s="8"/>
      <c r="C4" s="9">
        <v>30442</v>
      </c>
      <c r="D4" s="9">
        <v>22604</v>
      </c>
      <c r="E4" s="9">
        <v>2579216</v>
      </c>
      <c r="F4" s="10">
        <v>2601820</v>
      </c>
      <c r="I4" s="50"/>
    </row>
    <row r="5" spans="1:9" s="1" customFormat="1" ht="18" customHeight="1">
      <c r="A5" s="11" t="s">
        <v>148</v>
      </c>
      <c r="B5" s="11"/>
      <c r="C5" s="12">
        <v>4479</v>
      </c>
      <c r="D5" s="12">
        <v>1936</v>
      </c>
      <c r="E5" s="12">
        <v>382620</v>
      </c>
      <c r="F5" s="10">
        <v>384556</v>
      </c>
      <c r="I5" s="50"/>
    </row>
    <row r="6" spans="1:9" s="1" customFormat="1" ht="18" customHeight="1">
      <c r="A6" s="14" t="s">
        <v>149</v>
      </c>
      <c r="B6" s="15" t="s">
        <v>37</v>
      </c>
      <c r="C6" s="31">
        <v>107</v>
      </c>
      <c r="D6" s="31"/>
      <c r="E6" s="31">
        <v>9416</v>
      </c>
      <c r="F6" s="10">
        <v>9416</v>
      </c>
      <c r="I6" s="50"/>
    </row>
    <row r="7" spans="1:9" s="1" customFormat="1" ht="18" customHeight="1">
      <c r="A7" s="14"/>
      <c r="B7" s="15" t="s">
        <v>38</v>
      </c>
      <c r="C7" s="31">
        <v>191</v>
      </c>
      <c r="D7" s="31"/>
      <c r="E7" s="31">
        <v>16808</v>
      </c>
      <c r="F7" s="10">
        <v>16808</v>
      </c>
      <c r="I7" s="50"/>
    </row>
    <row r="8" spans="1:9" s="1" customFormat="1" ht="18" customHeight="1">
      <c r="A8" s="14"/>
      <c r="B8" s="15" t="s">
        <v>39</v>
      </c>
      <c r="C8" s="31">
        <v>243</v>
      </c>
      <c r="D8" s="31"/>
      <c r="E8" s="31">
        <v>21372</v>
      </c>
      <c r="F8" s="10">
        <v>21372</v>
      </c>
      <c r="I8" s="50"/>
    </row>
    <row r="9" spans="1:9" s="1" customFormat="1" ht="18" customHeight="1">
      <c r="A9" s="14"/>
      <c r="B9" s="15" t="s">
        <v>40</v>
      </c>
      <c r="C9" s="31">
        <v>255</v>
      </c>
      <c r="D9" s="31"/>
      <c r="E9" s="31">
        <v>22440</v>
      </c>
      <c r="F9" s="10">
        <v>22440</v>
      </c>
      <c r="I9" s="50"/>
    </row>
    <row r="10" spans="1:9" s="1" customFormat="1" ht="18" customHeight="1">
      <c r="A10" s="14"/>
      <c r="B10" s="15" t="s">
        <v>41</v>
      </c>
      <c r="C10" s="31">
        <v>110</v>
      </c>
      <c r="D10" s="31"/>
      <c r="E10" s="31">
        <v>9680</v>
      </c>
      <c r="F10" s="10">
        <v>9680</v>
      </c>
      <c r="I10" s="50"/>
    </row>
    <row r="11" spans="1:9" s="1" customFormat="1" ht="18" customHeight="1">
      <c r="A11" s="14"/>
      <c r="B11" s="15" t="s">
        <v>42</v>
      </c>
      <c r="C11" s="31">
        <v>108</v>
      </c>
      <c r="D11" s="31"/>
      <c r="E11" s="31">
        <v>9504</v>
      </c>
      <c r="F11" s="10">
        <v>9504</v>
      </c>
      <c r="I11" s="50"/>
    </row>
    <row r="12" spans="1:9" s="1" customFormat="1" ht="18" customHeight="1">
      <c r="A12" s="14"/>
      <c r="B12" s="15" t="s">
        <v>43</v>
      </c>
      <c r="C12" s="31">
        <v>160</v>
      </c>
      <c r="D12" s="31"/>
      <c r="E12" s="31">
        <v>14080</v>
      </c>
      <c r="F12" s="10">
        <v>14080</v>
      </c>
      <c r="I12" s="50"/>
    </row>
    <row r="13" spans="1:9" s="1" customFormat="1" ht="18" customHeight="1">
      <c r="A13" s="14"/>
      <c r="B13" s="15" t="s">
        <v>44</v>
      </c>
      <c r="C13" s="31">
        <v>113</v>
      </c>
      <c r="D13" s="31"/>
      <c r="E13" s="31">
        <v>9944</v>
      </c>
      <c r="F13" s="10">
        <v>9944</v>
      </c>
      <c r="I13" s="50"/>
    </row>
    <row r="14" spans="1:9" s="1" customFormat="1" ht="18" customHeight="1">
      <c r="A14" s="14"/>
      <c r="B14" s="15" t="s">
        <v>45</v>
      </c>
      <c r="C14" s="31">
        <v>957</v>
      </c>
      <c r="D14" s="31"/>
      <c r="E14" s="31">
        <v>84068</v>
      </c>
      <c r="F14" s="10">
        <v>84068</v>
      </c>
      <c r="I14" s="50"/>
    </row>
    <row r="15" spans="1:9" s="1" customFormat="1" ht="18" customHeight="1">
      <c r="A15" s="14"/>
      <c r="B15" s="15" t="s">
        <v>46</v>
      </c>
      <c r="C15" s="31">
        <v>56</v>
      </c>
      <c r="D15" s="31"/>
      <c r="E15" s="31">
        <v>4860</v>
      </c>
      <c r="F15" s="10">
        <v>4860</v>
      </c>
      <c r="I15" s="50"/>
    </row>
    <row r="16" spans="1:9" s="1" customFormat="1" ht="18" customHeight="1">
      <c r="A16" s="14"/>
      <c r="B16" s="15" t="s">
        <v>47</v>
      </c>
      <c r="C16" s="31">
        <v>84</v>
      </c>
      <c r="D16" s="31"/>
      <c r="E16" s="31">
        <v>7392</v>
      </c>
      <c r="F16" s="10">
        <v>7392</v>
      </c>
      <c r="I16" s="50"/>
    </row>
    <row r="17" spans="1:9" s="1" customFormat="1" ht="18" customHeight="1">
      <c r="A17" s="14"/>
      <c r="B17" s="15" t="s">
        <v>48</v>
      </c>
      <c r="C17" s="31">
        <v>21</v>
      </c>
      <c r="D17" s="31"/>
      <c r="E17" s="31">
        <v>1848</v>
      </c>
      <c r="F17" s="10">
        <v>1848</v>
      </c>
      <c r="I17" s="50"/>
    </row>
    <row r="18" spans="1:9" s="1" customFormat="1" ht="18" customHeight="1">
      <c r="A18" s="14"/>
      <c r="B18" s="15" t="s">
        <v>50</v>
      </c>
      <c r="C18" s="31">
        <v>978</v>
      </c>
      <c r="D18" s="31"/>
      <c r="E18" s="31">
        <v>80472</v>
      </c>
      <c r="F18" s="10">
        <v>80472</v>
      </c>
      <c r="I18" s="50"/>
    </row>
    <row r="19" spans="1:9" s="1" customFormat="1" ht="18" customHeight="1">
      <c r="A19" s="14"/>
      <c r="B19" s="15" t="s">
        <v>51</v>
      </c>
      <c r="C19" s="31">
        <v>783</v>
      </c>
      <c r="D19" s="31"/>
      <c r="E19" s="31">
        <v>65228</v>
      </c>
      <c r="F19" s="10">
        <v>65228</v>
      </c>
      <c r="I19" s="50"/>
    </row>
    <row r="20" spans="1:9" s="1" customFormat="1" ht="18" customHeight="1">
      <c r="A20" s="14"/>
      <c r="B20" s="15" t="s">
        <v>53</v>
      </c>
      <c r="C20" s="53">
        <v>22</v>
      </c>
      <c r="D20" s="31">
        <v>1936</v>
      </c>
      <c r="E20" s="31"/>
      <c r="F20" s="10">
        <v>1936</v>
      </c>
      <c r="I20" s="50"/>
    </row>
    <row r="21" spans="1:9" s="1" customFormat="1" ht="18" customHeight="1">
      <c r="A21" s="14"/>
      <c r="B21" s="17" t="s">
        <v>54</v>
      </c>
      <c r="C21" s="53">
        <v>291</v>
      </c>
      <c r="D21" s="31"/>
      <c r="E21" s="31">
        <v>25508</v>
      </c>
      <c r="F21" s="10">
        <v>25508</v>
      </c>
      <c r="I21" s="50"/>
    </row>
    <row r="22" spans="1:9" s="1" customFormat="1" ht="18" customHeight="1">
      <c r="A22" s="19" t="s">
        <v>150</v>
      </c>
      <c r="B22" s="19"/>
      <c r="C22" s="20">
        <v>4549</v>
      </c>
      <c r="D22" s="20">
        <v>14244</v>
      </c>
      <c r="E22" s="20">
        <v>380700</v>
      </c>
      <c r="F22" s="10">
        <v>394944</v>
      </c>
      <c r="I22" s="50"/>
    </row>
    <row r="23" spans="1:9" s="1" customFormat="1" ht="18" customHeight="1">
      <c r="A23" s="14" t="s">
        <v>173</v>
      </c>
      <c r="B23" s="21" t="s">
        <v>56</v>
      </c>
      <c r="C23" s="31">
        <v>1595</v>
      </c>
      <c r="D23" s="54"/>
      <c r="E23" s="31">
        <v>137276</v>
      </c>
      <c r="F23" s="10">
        <v>137276</v>
      </c>
      <c r="I23" s="50"/>
    </row>
    <row r="24" spans="1:9" s="1" customFormat="1" ht="18" customHeight="1">
      <c r="A24" s="14"/>
      <c r="B24" s="21" t="s">
        <v>57</v>
      </c>
      <c r="C24" s="31">
        <v>47</v>
      </c>
      <c r="D24" s="54"/>
      <c r="E24" s="31">
        <v>4136</v>
      </c>
      <c r="F24" s="10">
        <v>4136</v>
      </c>
      <c r="I24" s="50"/>
    </row>
    <row r="25" spans="1:9" s="1" customFormat="1" ht="18" customHeight="1">
      <c r="A25" s="14"/>
      <c r="B25" s="21" t="s">
        <v>58</v>
      </c>
      <c r="C25" s="31">
        <v>118</v>
      </c>
      <c r="D25" s="54"/>
      <c r="E25" s="31">
        <v>10120</v>
      </c>
      <c r="F25" s="10">
        <v>10120</v>
      </c>
      <c r="I25" s="50"/>
    </row>
    <row r="26" spans="1:9" s="1" customFormat="1" ht="18" customHeight="1">
      <c r="A26" s="14"/>
      <c r="B26" s="21" t="s">
        <v>59</v>
      </c>
      <c r="C26" s="31">
        <v>433</v>
      </c>
      <c r="D26" s="54"/>
      <c r="E26" s="31">
        <v>37828</v>
      </c>
      <c r="F26" s="10">
        <v>37828</v>
      </c>
      <c r="I26" s="50"/>
    </row>
    <row r="27" spans="1:9" s="1" customFormat="1" ht="18" customHeight="1">
      <c r="A27" s="14"/>
      <c r="B27" s="21" t="s">
        <v>60</v>
      </c>
      <c r="C27" s="31">
        <v>43</v>
      </c>
      <c r="D27" s="54"/>
      <c r="E27" s="31">
        <v>3784</v>
      </c>
      <c r="F27" s="10">
        <v>3784</v>
      </c>
      <c r="I27" s="50"/>
    </row>
    <row r="28" spans="1:9" s="1" customFormat="1" ht="18" customHeight="1">
      <c r="A28" s="14"/>
      <c r="B28" s="21" t="s">
        <v>61</v>
      </c>
      <c r="C28" s="53">
        <v>15</v>
      </c>
      <c r="D28" s="54">
        <v>1320</v>
      </c>
      <c r="E28" s="31"/>
      <c r="F28" s="10">
        <v>1320</v>
      </c>
      <c r="I28" s="51"/>
    </row>
    <row r="29" spans="1:9" s="1" customFormat="1" ht="18" customHeight="1">
      <c r="A29" s="14"/>
      <c r="B29" s="21" t="s">
        <v>63</v>
      </c>
      <c r="C29" s="31">
        <v>245</v>
      </c>
      <c r="D29" s="54"/>
      <c r="E29" s="31">
        <v>21560</v>
      </c>
      <c r="F29" s="10">
        <v>21560</v>
      </c>
      <c r="I29" s="50"/>
    </row>
    <row r="30" spans="1:9" s="1" customFormat="1" ht="18" customHeight="1">
      <c r="A30" s="14"/>
      <c r="B30" s="21" t="s">
        <v>64</v>
      </c>
      <c r="C30" s="31">
        <v>81</v>
      </c>
      <c r="D30" s="54"/>
      <c r="E30" s="31">
        <v>7128</v>
      </c>
      <c r="F30" s="10">
        <v>7128</v>
      </c>
      <c r="I30" s="50"/>
    </row>
    <row r="31" spans="1:9" s="1" customFormat="1" ht="18" customHeight="1">
      <c r="A31" s="14"/>
      <c r="B31" s="21" t="s">
        <v>65</v>
      </c>
      <c r="C31" s="31">
        <v>412</v>
      </c>
      <c r="D31" s="54"/>
      <c r="E31" s="31">
        <v>36144</v>
      </c>
      <c r="F31" s="10">
        <v>36144</v>
      </c>
      <c r="I31" s="50"/>
    </row>
    <row r="32" spans="1:9" s="1" customFormat="1" ht="18" customHeight="1">
      <c r="A32" s="14"/>
      <c r="B32" s="21" t="s">
        <v>66</v>
      </c>
      <c r="C32" s="31">
        <v>1081</v>
      </c>
      <c r="D32" s="54"/>
      <c r="E32" s="31">
        <v>95072</v>
      </c>
      <c r="F32" s="10">
        <v>95072</v>
      </c>
      <c r="I32" s="50"/>
    </row>
    <row r="33" spans="1:9" s="1" customFormat="1" ht="18" customHeight="1">
      <c r="A33" s="14"/>
      <c r="B33" s="21" t="s">
        <v>67</v>
      </c>
      <c r="C33" s="53">
        <v>94</v>
      </c>
      <c r="D33" s="31">
        <v>8172</v>
      </c>
      <c r="E33" s="54"/>
      <c r="F33" s="10">
        <v>8172</v>
      </c>
      <c r="I33" s="50"/>
    </row>
    <row r="34" spans="1:9" s="1" customFormat="1" ht="18" customHeight="1">
      <c r="A34" s="14"/>
      <c r="B34" s="21" t="s">
        <v>69</v>
      </c>
      <c r="C34" s="53">
        <v>331</v>
      </c>
      <c r="D34" s="31"/>
      <c r="E34" s="31">
        <v>27652</v>
      </c>
      <c r="F34" s="10">
        <v>27652</v>
      </c>
      <c r="I34" s="50"/>
    </row>
    <row r="35" spans="1:9" s="1" customFormat="1" ht="18" customHeight="1">
      <c r="A35" s="14"/>
      <c r="B35" s="21" t="s">
        <v>71</v>
      </c>
      <c r="C35" s="53">
        <v>54</v>
      </c>
      <c r="D35" s="31">
        <v>4752</v>
      </c>
      <c r="E35" s="54"/>
      <c r="F35" s="10">
        <v>4752</v>
      </c>
      <c r="I35" s="50"/>
    </row>
    <row r="36" spans="1:9" s="1" customFormat="1" ht="19.5" customHeight="1">
      <c r="A36" s="23" t="s">
        <v>152</v>
      </c>
      <c r="B36" s="23"/>
      <c r="C36" s="24">
        <v>1149</v>
      </c>
      <c r="D36" s="24">
        <v>0</v>
      </c>
      <c r="E36" s="24">
        <v>97876</v>
      </c>
      <c r="F36" s="10">
        <v>97876</v>
      </c>
      <c r="I36" s="50"/>
    </row>
    <row r="37" spans="1:9" s="1" customFormat="1" ht="19.5" customHeight="1">
      <c r="A37" s="14" t="s">
        <v>153</v>
      </c>
      <c r="B37" s="21" t="s">
        <v>73</v>
      </c>
      <c r="C37" s="31">
        <v>432</v>
      </c>
      <c r="D37" s="54"/>
      <c r="E37" s="31">
        <v>35416</v>
      </c>
      <c r="F37" s="10">
        <v>35416</v>
      </c>
      <c r="I37" s="50"/>
    </row>
    <row r="38" spans="1:9" s="1" customFormat="1" ht="19.5" customHeight="1">
      <c r="A38" s="14"/>
      <c r="B38" s="21" t="s">
        <v>74</v>
      </c>
      <c r="C38" s="31">
        <v>517</v>
      </c>
      <c r="D38" s="54"/>
      <c r="E38" s="31">
        <v>44860</v>
      </c>
      <c r="F38" s="10">
        <v>44860</v>
      </c>
      <c r="I38" s="50"/>
    </row>
    <row r="39" spans="1:9" s="1" customFormat="1" ht="19.5" customHeight="1">
      <c r="A39" s="14"/>
      <c r="B39" s="21" t="s">
        <v>75</v>
      </c>
      <c r="C39" s="31">
        <v>85</v>
      </c>
      <c r="D39" s="54"/>
      <c r="E39" s="31">
        <v>7480</v>
      </c>
      <c r="F39" s="10">
        <v>7480</v>
      </c>
      <c r="I39" s="50"/>
    </row>
    <row r="40" spans="1:9" s="1" customFormat="1" ht="19.5" customHeight="1">
      <c r="A40" s="14"/>
      <c r="B40" s="21" t="s">
        <v>76</v>
      </c>
      <c r="C40" s="31">
        <v>60</v>
      </c>
      <c r="D40" s="54"/>
      <c r="E40" s="31">
        <v>5280</v>
      </c>
      <c r="F40" s="10">
        <v>5280</v>
      </c>
      <c r="I40" s="50"/>
    </row>
    <row r="41" spans="1:9" s="1" customFormat="1" ht="19.5" customHeight="1">
      <c r="A41" s="14"/>
      <c r="B41" s="21" t="s">
        <v>77</v>
      </c>
      <c r="C41" s="31">
        <v>55</v>
      </c>
      <c r="D41" s="54"/>
      <c r="E41" s="31">
        <v>4840</v>
      </c>
      <c r="F41" s="10">
        <v>4840</v>
      </c>
      <c r="I41" s="50"/>
    </row>
    <row r="42" spans="1:9" s="1" customFormat="1" ht="19.5" customHeight="1">
      <c r="A42" s="23" t="s">
        <v>154</v>
      </c>
      <c r="B42" s="23"/>
      <c r="C42" s="12">
        <v>1287</v>
      </c>
      <c r="D42" s="12">
        <v>0</v>
      </c>
      <c r="E42" s="12">
        <v>109744</v>
      </c>
      <c r="F42" s="10">
        <v>109744</v>
      </c>
      <c r="I42" s="50"/>
    </row>
    <row r="43" spans="1:9" s="1" customFormat="1" ht="19.5" customHeight="1">
      <c r="A43" s="25" t="s">
        <v>155</v>
      </c>
      <c r="B43" s="21" t="s">
        <v>79</v>
      </c>
      <c r="C43" s="31">
        <v>458</v>
      </c>
      <c r="D43" s="54"/>
      <c r="E43" s="31">
        <v>37536</v>
      </c>
      <c r="F43" s="10">
        <v>37536</v>
      </c>
      <c r="I43" s="50"/>
    </row>
    <row r="44" spans="1:9" s="1" customFormat="1" ht="19.5" customHeight="1">
      <c r="A44" s="26"/>
      <c r="B44" s="21" t="s">
        <v>80</v>
      </c>
      <c r="C44" s="31">
        <v>510</v>
      </c>
      <c r="D44" s="54"/>
      <c r="E44" s="31">
        <v>44612</v>
      </c>
      <c r="F44" s="10">
        <v>44612</v>
      </c>
      <c r="I44" s="50"/>
    </row>
    <row r="45" spans="1:9" s="1" customFormat="1" ht="19.5" customHeight="1">
      <c r="A45" s="26"/>
      <c r="B45" s="21" t="s">
        <v>81</v>
      </c>
      <c r="C45" s="31">
        <v>165</v>
      </c>
      <c r="D45" s="54"/>
      <c r="E45" s="31">
        <v>14320</v>
      </c>
      <c r="F45" s="10">
        <v>14320</v>
      </c>
      <c r="I45" s="50"/>
    </row>
    <row r="46" spans="1:9" s="1" customFormat="1" ht="19.5" customHeight="1">
      <c r="A46" s="26"/>
      <c r="B46" s="21" t="s">
        <v>82</v>
      </c>
      <c r="C46" s="31">
        <v>154</v>
      </c>
      <c r="D46" s="54"/>
      <c r="E46" s="31">
        <v>13276</v>
      </c>
      <c r="F46" s="10">
        <v>13276</v>
      </c>
      <c r="I46" s="50"/>
    </row>
    <row r="47" spans="1:9" s="1" customFormat="1" ht="19.5" customHeight="1">
      <c r="A47" s="23" t="s">
        <v>156</v>
      </c>
      <c r="B47" s="23"/>
      <c r="C47" s="24">
        <v>3775</v>
      </c>
      <c r="D47" s="24">
        <v>3168</v>
      </c>
      <c r="E47" s="24">
        <v>330628</v>
      </c>
      <c r="F47" s="10">
        <v>333796</v>
      </c>
      <c r="I47" s="50"/>
    </row>
    <row r="48" spans="1:9" s="1" customFormat="1" ht="19.5" customHeight="1">
      <c r="A48" s="27" t="s">
        <v>157</v>
      </c>
      <c r="B48" s="21" t="s">
        <v>84</v>
      </c>
      <c r="C48" s="31">
        <v>603</v>
      </c>
      <c r="D48" s="54"/>
      <c r="E48" s="31">
        <v>52928</v>
      </c>
      <c r="F48" s="10">
        <v>52928</v>
      </c>
      <c r="I48" s="50"/>
    </row>
    <row r="49" spans="1:9" s="1" customFormat="1" ht="19.5" customHeight="1">
      <c r="A49" s="27"/>
      <c r="B49" s="21" t="s">
        <v>85</v>
      </c>
      <c r="C49" s="31">
        <v>1007</v>
      </c>
      <c r="D49" s="54"/>
      <c r="E49" s="31">
        <v>92368</v>
      </c>
      <c r="F49" s="10">
        <v>92368</v>
      </c>
      <c r="I49" s="50"/>
    </row>
    <row r="50" spans="1:9" s="1" customFormat="1" ht="19.5" customHeight="1">
      <c r="A50" s="27"/>
      <c r="B50" s="21" t="s">
        <v>86</v>
      </c>
      <c r="C50" s="31">
        <v>246</v>
      </c>
      <c r="D50" s="54"/>
      <c r="E50" s="31">
        <v>21244</v>
      </c>
      <c r="F50" s="10">
        <v>21244</v>
      </c>
      <c r="I50" s="50"/>
    </row>
    <row r="51" spans="1:9" s="1" customFormat="1" ht="19.5" customHeight="1">
      <c r="A51" s="27"/>
      <c r="B51" s="21" t="s">
        <v>87</v>
      </c>
      <c r="C51" s="31">
        <v>352</v>
      </c>
      <c r="D51" s="54"/>
      <c r="E51" s="31">
        <v>30708</v>
      </c>
      <c r="F51" s="10">
        <v>30708</v>
      </c>
      <c r="I51" s="50"/>
    </row>
    <row r="52" spans="1:9" s="1" customFormat="1" ht="19.5" customHeight="1">
      <c r="A52" s="27"/>
      <c r="B52" s="21" t="s">
        <v>88</v>
      </c>
      <c r="C52" s="31">
        <v>268</v>
      </c>
      <c r="D52" s="54"/>
      <c r="E52" s="31">
        <v>23476</v>
      </c>
      <c r="F52" s="10">
        <v>23476</v>
      </c>
      <c r="I52" s="50"/>
    </row>
    <row r="53" spans="1:9" s="1" customFormat="1" ht="19.5" customHeight="1">
      <c r="A53" s="27"/>
      <c r="B53" s="21" t="s">
        <v>89</v>
      </c>
      <c r="C53" s="31">
        <v>258</v>
      </c>
      <c r="D53" s="54"/>
      <c r="E53" s="31">
        <v>22180</v>
      </c>
      <c r="F53" s="10">
        <v>22180</v>
      </c>
      <c r="I53" s="50"/>
    </row>
    <row r="54" spans="1:9" s="1" customFormat="1" ht="19.5" customHeight="1">
      <c r="A54" s="27"/>
      <c r="B54" s="21" t="s">
        <v>90</v>
      </c>
      <c r="C54" s="31">
        <v>174</v>
      </c>
      <c r="D54" s="54"/>
      <c r="E54" s="31">
        <v>14832</v>
      </c>
      <c r="F54" s="10">
        <v>14832</v>
      </c>
      <c r="I54" s="50"/>
    </row>
    <row r="55" spans="1:9" s="1" customFormat="1" ht="19.5" customHeight="1">
      <c r="A55" s="27"/>
      <c r="B55" s="21" t="s">
        <v>91</v>
      </c>
      <c r="C55" s="31">
        <v>831</v>
      </c>
      <c r="D55" s="54"/>
      <c r="E55" s="31">
        <v>72892</v>
      </c>
      <c r="F55" s="10">
        <v>72892</v>
      </c>
      <c r="I55" s="50"/>
    </row>
    <row r="56" spans="1:9" s="1" customFormat="1" ht="19.5" customHeight="1">
      <c r="A56" s="27"/>
      <c r="B56" s="21" t="s">
        <v>92</v>
      </c>
      <c r="C56" s="53">
        <v>36</v>
      </c>
      <c r="D56" s="31">
        <v>3168</v>
      </c>
      <c r="E56" s="54"/>
      <c r="F56" s="10">
        <v>3168</v>
      </c>
      <c r="I56" s="50"/>
    </row>
    <row r="57" spans="1:9" s="1" customFormat="1" ht="19.5" customHeight="1">
      <c r="A57" s="28" t="s">
        <v>158</v>
      </c>
      <c r="B57" s="28"/>
      <c r="C57" s="12">
        <v>2642</v>
      </c>
      <c r="D57" s="12">
        <v>0</v>
      </c>
      <c r="E57" s="12">
        <v>189780</v>
      </c>
      <c r="F57" s="10">
        <v>189780</v>
      </c>
      <c r="I57" s="50"/>
    </row>
    <row r="58" spans="1:9" s="1" customFormat="1" ht="19.5" customHeight="1">
      <c r="A58" s="14" t="s">
        <v>159</v>
      </c>
      <c r="B58" s="21" t="s">
        <v>94</v>
      </c>
      <c r="C58" s="31">
        <v>788</v>
      </c>
      <c r="D58" s="54"/>
      <c r="E58" s="31">
        <v>67324</v>
      </c>
      <c r="F58" s="10">
        <v>67324</v>
      </c>
      <c r="I58" s="50"/>
    </row>
    <row r="59" spans="1:9" s="1" customFormat="1" ht="19.5" customHeight="1">
      <c r="A59" s="14"/>
      <c r="B59" s="21" t="s">
        <v>95</v>
      </c>
      <c r="C59" s="31">
        <v>492</v>
      </c>
      <c r="D59" s="54"/>
      <c r="E59" s="31">
        <v>42528</v>
      </c>
      <c r="F59" s="10">
        <v>42528</v>
      </c>
      <c r="I59" s="50"/>
    </row>
    <row r="60" spans="1:9" s="1" customFormat="1" ht="19.5" customHeight="1">
      <c r="A60" s="14"/>
      <c r="B60" s="21" t="s">
        <v>96</v>
      </c>
      <c r="C60" s="31">
        <v>87</v>
      </c>
      <c r="D60" s="54"/>
      <c r="E60" s="31">
        <v>7632</v>
      </c>
      <c r="F60" s="10">
        <v>7632</v>
      </c>
      <c r="I60" s="50"/>
    </row>
    <row r="61" spans="1:9" s="1" customFormat="1" ht="19.5" customHeight="1">
      <c r="A61" s="14"/>
      <c r="B61" s="21" t="s">
        <v>97</v>
      </c>
      <c r="C61" s="31">
        <v>189</v>
      </c>
      <c r="D61" s="54"/>
      <c r="E61" s="31">
        <v>16428</v>
      </c>
      <c r="F61" s="10">
        <v>16428</v>
      </c>
      <c r="I61" s="50"/>
    </row>
    <row r="62" spans="1:9" s="1" customFormat="1" ht="19.5" customHeight="1">
      <c r="A62" s="14"/>
      <c r="B62" s="21" t="s">
        <v>98</v>
      </c>
      <c r="C62" s="31">
        <v>351</v>
      </c>
      <c r="D62" s="54"/>
      <c r="E62" s="31">
        <v>30828</v>
      </c>
      <c r="F62" s="10">
        <v>30828</v>
      </c>
      <c r="I62" s="50"/>
    </row>
    <row r="63" spans="1:9" s="1" customFormat="1" ht="19.5" customHeight="1">
      <c r="A63" s="14"/>
      <c r="B63" s="21" t="s">
        <v>99</v>
      </c>
      <c r="C63" s="31">
        <v>579</v>
      </c>
      <c r="D63" s="54"/>
      <c r="E63" s="31">
        <v>11340</v>
      </c>
      <c r="F63" s="10">
        <v>11340</v>
      </c>
      <c r="I63" s="50"/>
    </row>
    <row r="64" spans="1:9" s="1" customFormat="1" ht="19.5" customHeight="1">
      <c r="A64" s="14"/>
      <c r="B64" s="21" t="s">
        <v>100</v>
      </c>
      <c r="C64" s="31">
        <v>114</v>
      </c>
      <c r="D64" s="54"/>
      <c r="E64" s="31">
        <v>10020</v>
      </c>
      <c r="F64" s="10">
        <v>10020</v>
      </c>
      <c r="I64" s="50"/>
    </row>
    <row r="65" spans="1:9" s="1" customFormat="1" ht="19.5" customHeight="1">
      <c r="A65" s="14"/>
      <c r="B65" s="21" t="s">
        <v>101</v>
      </c>
      <c r="C65" s="31">
        <v>42</v>
      </c>
      <c r="D65" s="31"/>
      <c r="E65" s="31">
        <v>3680</v>
      </c>
      <c r="F65" s="10">
        <v>3680</v>
      </c>
      <c r="I65" s="50"/>
    </row>
    <row r="66" spans="1:9" s="1" customFormat="1" ht="27" customHeight="1">
      <c r="A66" s="23" t="s">
        <v>160</v>
      </c>
      <c r="B66" s="23"/>
      <c r="C66" s="12">
        <v>2047</v>
      </c>
      <c r="D66" s="12">
        <v>0</v>
      </c>
      <c r="E66" s="12">
        <v>178492</v>
      </c>
      <c r="F66" s="10">
        <v>178492</v>
      </c>
      <c r="I66" s="50"/>
    </row>
    <row r="67" spans="1:9" s="1" customFormat="1" ht="27" customHeight="1">
      <c r="A67" s="14" t="s">
        <v>161</v>
      </c>
      <c r="B67" s="21" t="s">
        <v>103</v>
      </c>
      <c r="C67" s="10">
        <v>669</v>
      </c>
      <c r="D67" s="10"/>
      <c r="E67" s="10">
        <v>57988</v>
      </c>
      <c r="F67" s="10">
        <v>57988</v>
      </c>
      <c r="I67" s="50"/>
    </row>
    <row r="68" spans="1:9" s="1" customFormat="1" ht="27" customHeight="1">
      <c r="A68" s="14"/>
      <c r="B68" s="21" t="s">
        <v>104</v>
      </c>
      <c r="C68" s="10">
        <v>1204</v>
      </c>
      <c r="D68" s="10"/>
      <c r="E68" s="10">
        <v>105280</v>
      </c>
      <c r="F68" s="10">
        <v>105280</v>
      </c>
      <c r="I68" s="50"/>
    </row>
    <row r="69" spans="1:9" s="1" customFormat="1" ht="27" customHeight="1">
      <c r="A69" s="14"/>
      <c r="B69" s="21" t="s">
        <v>105</v>
      </c>
      <c r="C69" s="10">
        <v>174</v>
      </c>
      <c r="D69" s="10"/>
      <c r="E69" s="10">
        <v>15224</v>
      </c>
      <c r="F69" s="10">
        <v>15224</v>
      </c>
      <c r="I69" s="50"/>
    </row>
    <row r="70" spans="1:9" s="1" customFormat="1" ht="27" customHeight="1">
      <c r="A70" s="23" t="s">
        <v>162</v>
      </c>
      <c r="B70" s="23"/>
      <c r="C70" s="30">
        <v>3641</v>
      </c>
      <c r="D70" s="30">
        <v>3256</v>
      </c>
      <c r="E70" s="30">
        <v>305220</v>
      </c>
      <c r="F70" s="10">
        <v>308476</v>
      </c>
      <c r="I70" s="50"/>
    </row>
    <row r="71" spans="1:9" s="1" customFormat="1" ht="27" customHeight="1">
      <c r="A71" s="25" t="s">
        <v>163</v>
      </c>
      <c r="B71" s="21" t="s">
        <v>107</v>
      </c>
      <c r="C71" s="31">
        <v>1283</v>
      </c>
      <c r="D71" s="31"/>
      <c r="E71" s="31">
        <v>101836</v>
      </c>
      <c r="F71" s="10">
        <v>101836</v>
      </c>
      <c r="I71" s="50"/>
    </row>
    <row r="72" spans="1:9" s="1" customFormat="1" ht="27" customHeight="1">
      <c r="A72" s="26"/>
      <c r="B72" s="21" t="s">
        <v>108</v>
      </c>
      <c r="C72" s="31">
        <v>1644</v>
      </c>
      <c r="D72" s="31"/>
      <c r="E72" s="31">
        <v>144192</v>
      </c>
      <c r="F72" s="10">
        <v>144192</v>
      </c>
      <c r="I72" s="50"/>
    </row>
    <row r="73" spans="1:9" s="1" customFormat="1" ht="27" customHeight="1">
      <c r="A73" s="26"/>
      <c r="B73" s="21" t="s">
        <v>109</v>
      </c>
      <c r="C73" s="31">
        <v>88</v>
      </c>
      <c r="D73" s="31"/>
      <c r="E73" s="31">
        <v>7624</v>
      </c>
      <c r="F73" s="10">
        <v>7624</v>
      </c>
      <c r="I73" s="50"/>
    </row>
    <row r="74" spans="1:9" s="1" customFormat="1" ht="27" customHeight="1">
      <c r="A74" s="26"/>
      <c r="B74" s="21" t="s">
        <v>110</v>
      </c>
      <c r="C74" s="31">
        <v>33</v>
      </c>
      <c r="D74" s="31"/>
      <c r="E74" s="31">
        <v>2904</v>
      </c>
      <c r="F74" s="10">
        <v>2904</v>
      </c>
      <c r="I74" s="50"/>
    </row>
    <row r="75" spans="1:9" s="1" customFormat="1" ht="27" customHeight="1">
      <c r="A75" s="26"/>
      <c r="B75" s="21" t="s">
        <v>111</v>
      </c>
      <c r="C75" s="31">
        <v>47</v>
      </c>
      <c r="D75" s="31"/>
      <c r="E75" s="31">
        <v>4048</v>
      </c>
      <c r="F75" s="10">
        <v>4048</v>
      </c>
      <c r="I75" s="50"/>
    </row>
    <row r="76" spans="1:9" s="1" customFormat="1" ht="27" customHeight="1">
      <c r="A76" s="26"/>
      <c r="B76" s="21" t="s">
        <v>112</v>
      </c>
      <c r="C76" s="31">
        <v>58</v>
      </c>
      <c r="D76" s="31"/>
      <c r="E76" s="31">
        <v>5024</v>
      </c>
      <c r="F76" s="10">
        <v>5024</v>
      </c>
      <c r="I76" s="50"/>
    </row>
    <row r="77" spans="1:9" s="1" customFormat="1" ht="27" customHeight="1">
      <c r="A77" s="26"/>
      <c r="B77" s="21" t="s">
        <v>113</v>
      </c>
      <c r="C77" s="31">
        <v>58</v>
      </c>
      <c r="D77" s="31"/>
      <c r="E77" s="31">
        <v>5096</v>
      </c>
      <c r="F77" s="10">
        <v>5096</v>
      </c>
      <c r="I77" s="50"/>
    </row>
    <row r="78" spans="1:9" s="1" customFormat="1" ht="27" customHeight="1">
      <c r="A78" s="26"/>
      <c r="B78" s="21" t="s">
        <v>114</v>
      </c>
      <c r="C78" s="31">
        <v>87</v>
      </c>
      <c r="D78" s="31"/>
      <c r="E78" s="31">
        <v>7656</v>
      </c>
      <c r="F78" s="10">
        <v>7656</v>
      </c>
      <c r="I78" s="50"/>
    </row>
    <row r="79" spans="1:9" s="1" customFormat="1" ht="27" customHeight="1">
      <c r="A79" s="26"/>
      <c r="B79" s="21" t="s">
        <v>115</v>
      </c>
      <c r="C79" s="31">
        <v>306</v>
      </c>
      <c r="D79" s="31"/>
      <c r="E79" s="31">
        <v>26840</v>
      </c>
      <c r="F79" s="10">
        <v>26840</v>
      </c>
      <c r="I79" s="50"/>
    </row>
    <row r="80" spans="1:9" s="1" customFormat="1" ht="27" customHeight="1">
      <c r="A80" s="26"/>
      <c r="B80" s="21" t="s">
        <v>116</v>
      </c>
      <c r="C80" s="31">
        <v>6</v>
      </c>
      <c r="D80" s="31">
        <v>528</v>
      </c>
      <c r="E80" s="31"/>
      <c r="F80" s="10">
        <v>528</v>
      </c>
      <c r="I80" s="52"/>
    </row>
    <row r="81" spans="1:9" s="1" customFormat="1" ht="27" customHeight="1">
      <c r="A81" s="26"/>
      <c r="B81" s="21" t="s">
        <v>118</v>
      </c>
      <c r="C81" s="31">
        <v>31</v>
      </c>
      <c r="D81" s="31">
        <v>2728</v>
      </c>
      <c r="E81" s="54"/>
      <c r="F81" s="10">
        <v>2728</v>
      </c>
      <c r="I81" s="50"/>
    </row>
    <row r="82" spans="1:9" s="1" customFormat="1" ht="27" customHeight="1">
      <c r="A82" s="23" t="s">
        <v>164</v>
      </c>
      <c r="B82" s="23"/>
      <c r="C82" s="32">
        <v>2772</v>
      </c>
      <c r="D82" s="32">
        <v>0</v>
      </c>
      <c r="E82" s="32">
        <v>237280</v>
      </c>
      <c r="F82" s="10">
        <v>237280</v>
      </c>
      <c r="I82" s="50"/>
    </row>
    <row r="83" spans="1:9" s="1" customFormat="1" ht="27" customHeight="1">
      <c r="A83" s="14" t="s">
        <v>165</v>
      </c>
      <c r="B83" s="21" t="s">
        <v>120</v>
      </c>
      <c r="C83" s="31">
        <v>1000</v>
      </c>
      <c r="D83" s="54"/>
      <c r="E83" s="31">
        <v>82336</v>
      </c>
      <c r="F83" s="10">
        <v>82336</v>
      </c>
      <c r="I83" s="50"/>
    </row>
    <row r="84" spans="1:9" s="1" customFormat="1" ht="27" customHeight="1">
      <c r="A84" s="14"/>
      <c r="B84" s="21" t="s">
        <v>121</v>
      </c>
      <c r="C84" s="31">
        <v>138</v>
      </c>
      <c r="D84" s="54"/>
      <c r="E84" s="31">
        <v>12144</v>
      </c>
      <c r="F84" s="10">
        <v>12144</v>
      </c>
      <c r="I84" s="50"/>
    </row>
    <row r="85" spans="1:9" s="1" customFormat="1" ht="27" customHeight="1">
      <c r="A85" s="14"/>
      <c r="B85" s="21" t="s">
        <v>122</v>
      </c>
      <c r="C85" s="31">
        <v>122</v>
      </c>
      <c r="D85" s="54"/>
      <c r="E85" s="31">
        <v>10736</v>
      </c>
      <c r="F85" s="10">
        <v>10736</v>
      </c>
      <c r="I85" s="50"/>
    </row>
    <row r="86" spans="1:9" s="1" customFormat="1" ht="27" customHeight="1">
      <c r="A86" s="14"/>
      <c r="B86" s="21" t="s">
        <v>123</v>
      </c>
      <c r="C86" s="53">
        <v>63</v>
      </c>
      <c r="D86" s="31"/>
      <c r="E86" s="53">
        <v>5544</v>
      </c>
      <c r="F86" s="10">
        <v>5544</v>
      </c>
      <c r="I86" s="52"/>
    </row>
    <row r="87" spans="1:9" s="1" customFormat="1" ht="27" customHeight="1">
      <c r="A87" s="14"/>
      <c r="B87" s="21" t="s">
        <v>124</v>
      </c>
      <c r="C87" s="53">
        <v>1449</v>
      </c>
      <c r="D87" s="53"/>
      <c r="E87" s="53">
        <v>126520</v>
      </c>
      <c r="F87" s="10">
        <v>126520</v>
      </c>
      <c r="I87" s="50"/>
    </row>
    <row r="88" spans="1:9" s="1" customFormat="1" ht="30.75" customHeight="1">
      <c r="A88" s="23" t="s">
        <v>166</v>
      </c>
      <c r="B88" s="23"/>
      <c r="C88" s="12">
        <v>4023</v>
      </c>
      <c r="D88" s="12">
        <v>0</v>
      </c>
      <c r="E88" s="12">
        <v>359836</v>
      </c>
      <c r="F88" s="10">
        <v>359836</v>
      </c>
      <c r="I88" s="50"/>
    </row>
    <row r="89" spans="1:9" s="1" customFormat="1" ht="30.75" customHeight="1">
      <c r="A89" s="14" t="s">
        <v>167</v>
      </c>
      <c r="B89" s="21" t="s">
        <v>126</v>
      </c>
      <c r="C89" s="31">
        <v>1017</v>
      </c>
      <c r="D89" s="54"/>
      <c r="E89" s="31">
        <v>95808</v>
      </c>
      <c r="F89" s="10">
        <v>95808</v>
      </c>
      <c r="I89" s="50"/>
    </row>
    <row r="90" spans="1:9" s="1" customFormat="1" ht="30.75" customHeight="1">
      <c r="A90" s="14"/>
      <c r="B90" s="21" t="s">
        <v>127</v>
      </c>
      <c r="C90" s="31">
        <v>672</v>
      </c>
      <c r="D90" s="54"/>
      <c r="E90" s="31">
        <v>60116</v>
      </c>
      <c r="F90" s="10">
        <v>60116</v>
      </c>
      <c r="I90" s="50"/>
    </row>
    <row r="91" spans="1:9" s="1" customFormat="1" ht="30.75" customHeight="1">
      <c r="A91" s="14"/>
      <c r="B91" s="21" t="s">
        <v>128</v>
      </c>
      <c r="C91" s="31">
        <v>77</v>
      </c>
      <c r="D91" s="54"/>
      <c r="E91" s="31">
        <v>6776</v>
      </c>
      <c r="F91" s="10">
        <v>6776</v>
      </c>
      <c r="I91" s="50"/>
    </row>
    <row r="92" spans="1:9" s="1" customFormat="1" ht="30.75" customHeight="1">
      <c r="A92" s="14"/>
      <c r="B92" s="21" t="s">
        <v>129</v>
      </c>
      <c r="C92" s="31">
        <v>206</v>
      </c>
      <c r="D92" s="54"/>
      <c r="E92" s="31">
        <v>18128</v>
      </c>
      <c r="F92" s="10">
        <v>18128</v>
      </c>
      <c r="I92" s="50"/>
    </row>
    <row r="93" spans="1:9" s="1" customFormat="1" ht="30.75" customHeight="1">
      <c r="A93" s="14"/>
      <c r="B93" s="21" t="s">
        <v>130</v>
      </c>
      <c r="C93" s="31">
        <v>106</v>
      </c>
      <c r="D93" s="54"/>
      <c r="E93" s="31">
        <v>9328</v>
      </c>
      <c r="F93" s="10">
        <v>9328</v>
      </c>
      <c r="I93" s="50"/>
    </row>
    <row r="94" spans="1:9" s="1" customFormat="1" ht="30.75" customHeight="1">
      <c r="A94" s="14"/>
      <c r="B94" s="21" t="s">
        <v>131</v>
      </c>
      <c r="C94" s="31">
        <v>122</v>
      </c>
      <c r="D94" s="54"/>
      <c r="E94" s="31">
        <v>10736</v>
      </c>
      <c r="F94" s="10">
        <v>10736</v>
      </c>
      <c r="I94" s="50"/>
    </row>
    <row r="95" spans="1:9" s="1" customFormat="1" ht="30.75" customHeight="1">
      <c r="A95" s="14"/>
      <c r="B95" s="21" t="s">
        <v>132</v>
      </c>
      <c r="C95" s="31">
        <v>60</v>
      </c>
      <c r="D95" s="54"/>
      <c r="E95" s="31">
        <v>5280</v>
      </c>
      <c r="F95" s="10">
        <v>5280</v>
      </c>
      <c r="I95" s="50"/>
    </row>
    <row r="96" spans="1:9" s="1" customFormat="1" ht="30.75" customHeight="1">
      <c r="A96" s="14"/>
      <c r="B96" s="21" t="s">
        <v>133</v>
      </c>
      <c r="C96" s="31">
        <v>164</v>
      </c>
      <c r="D96" s="54"/>
      <c r="E96" s="31">
        <v>14320</v>
      </c>
      <c r="F96" s="10">
        <v>14320</v>
      </c>
      <c r="I96" s="50"/>
    </row>
    <row r="97" spans="1:9" s="1" customFormat="1" ht="30.75" customHeight="1">
      <c r="A97" s="14"/>
      <c r="B97" s="21" t="s">
        <v>134</v>
      </c>
      <c r="C97" s="31">
        <v>68</v>
      </c>
      <c r="D97" s="54"/>
      <c r="E97" s="31">
        <v>5992</v>
      </c>
      <c r="F97" s="10">
        <v>5992</v>
      </c>
      <c r="I97" s="50"/>
    </row>
    <row r="98" spans="1:9" s="1" customFormat="1" ht="30.75" customHeight="1">
      <c r="A98" s="14"/>
      <c r="B98" s="34" t="s">
        <v>135</v>
      </c>
      <c r="C98" s="31">
        <v>91</v>
      </c>
      <c r="D98" s="54"/>
      <c r="E98" s="31">
        <v>7708</v>
      </c>
      <c r="F98" s="10">
        <v>7708</v>
      </c>
      <c r="I98" s="50"/>
    </row>
    <row r="99" spans="1:9" s="1" customFormat="1" ht="30.75" customHeight="1">
      <c r="A99" s="14"/>
      <c r="B99" s="21" t="s">
        <v>136</v>
      </c>
      <c r="C99" s="53">
        <v>1338</v>
      </c>
      <c r="D99" s="31"/>
      <c r="E99" s="53">
        <v>116720</v>
      </c>
      <c r="F99" s="10">
        <v>116720</v>
      </c>
      <c r="I99" s="50"/>
    </row>
    <row r="100" spans="1:9" s="1" customFormat="1" ht="30.75" customHeight="1">
      <c r="A100" s="14"/>
      <c r="B100" s="21" t="s">
        <v>137</v>
      </c>
      <c r="C100" s="53">
        <v>102</v>
      </c>
      <c r="D100" s="31"/>
      <c r="E100" s="53">
        <v>8924</v>
      </c>
      <c r="F100" s="10">
        <v>8924</v>
      </c>
      <c r="I100" s="50"/>
    </row>
    <row r="101" spans="1:9" s="1" customFormat="1" ht="30.75" customHeight="1">
      <c r="A101" s="35" t="s">
        <v>168</v>
      </c>
      <c r="B101" s="47" t="s">
        <v>138</v>
      </c>
      <c r="C101" s="37">
        <v>78</v>
      </c>
      <c r="D101" s="37"/>
      <c r="E101" s="37">
        <v>7040</v>
      </c>
      <c r="F101" s="10">
        <v>7040</v>
      </c>
      <c r="I101" s="5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7.25" customHeight="1">
      <c r="A103" s="38"/>
      <c r="B103" s="38"/>
      <c r="C103" s="39"/>
      <c r="D103" s="39"/>
      <c r="E103" s="39"/>
      <c r="F103" s="40"/>
    </row>
    <row r="104" spans="1:6" s="1" customFormat="1" ht="14.25">
      <c r="A104" s="41" t="s">
        <v>169</v>
      </c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1"/>
      <c r="B106" s="41"/>
      <c r="C106" s="41"/>
      <c r="D106" s="41"/>
      <c r="E106" s="41"/>
      <c r="F106" s="41"/>
    </row>
    <row r="107" spans="1:6" s="1" customFormat="1" ht="14.25">
      <c r="A107" s="42"/>
      <c r="B107" s="42"/>
      <c r="C107" s="42"/>
      <c r="D107" s="42"/>
      <c r="E107" s="42"/>
      <c r="F107" s="42"/>
    </row>
    <row r="108" spans="3:6" s="1" customFormat="1" ht="14.25">
      <c r="C108" s="43" t="s">
        <v>177</v>
      </c>
      <c r="D108" s="44"/>
      <c r="E108" s="44"/>
      <c r="F108" s="44"/>
    </row>
  </sheetData>
  <sheetProtection/>
  <mergeCells count="16">
    <mergeCell ref="A1:F1"/>
    <mergeCell ref="A2:C2"/>
    <mergeCell ref="D2:F2"/>
    <mergeCell ref="A4:B4"/>
    <mergeCell ref="C108:F108"/>
    <mergeCell ref="A6:A21"/>
    <mergeCell ref="A23:A35"/>
    <mergeCell ref="A37:A41"/>
    <mergeCell ref="A43:A46"/>
    <mergeCell ref="A48:A56"/>
    <mergeCell ref="A58:A65"/>
    <mergeCell ref="A67:A69"/>
    <mergeCell ref="A71:A81"/>
    <mergeCell ref="A83:A87"/>
    <mergeCell ref="A89:A100"/>
    <mergeCell ref="A104:F10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workbookViewId="0" topLeftCell="A1">
      <selection activeCell="B50" sqref="B50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6" width="11.625" style="1" customWidth="1"/>
    <col min="7" max="8" width="4.25390625" style="1" customWidth="1"/>
    <col min="9" max="9" width="40.25390625" style="1" customWidth="1"/>
    <col min="10" max="16384" width="9.00390625" style="1" customWidth="1"/>
  </cols>
  <sheetData>
    <row r="1" spans="1:6" s="1" customFormat="1" ht="47.25" customHeight="1">
      <c r="A1" s="2" t="s">
        <v>178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179</v>
      </c>
      <c r="E2" s="5"/>
      <c r="F2" s="5"/>
    </row>
    <row r="3" spans="1:9" s="1" customFormat="1" ht="33.75" customHeight="1">
      <c r="A3" s="6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  <c r="I3" s="44"/>
    </row>
    <row r="4" spans="1:9" s="1" customFormat="1" ht="18" customHeight="1">
      <c r="A4" s="8" t="s">
        <v>147</v>
      </c>
      <c r="B4" s="8"/>
      <c r="C4" s="9">
        <v>29984</v>
      </c>
      <c r="D4" s="9">
        <v>19504</v>
      </c>
      <c r="E4" s="9">
        <v>2266768</v>
      </c>
      <c r="F4" s="10">
        <v>2286272</v>
      </c>
      <c r="I4" s="50"/>
    </row>
    <row r="5" spans="1:9" s="1" customFormat="1" ht="18" customHeight="1">
      <c r="A5" s="11" t="s">
        <v>148</v>
      </c>
      <c r="B5" s="11"/>
      <c r="C5" s="12">
        <v>4478</v>
      </c>
      <c r="D5" s="12">
        <v>1672</v>
      </c>
      <c r="E5" s="12">
        <v>341140</v>
      </c>
      <c r="F5" s="10">
        <v>342812</v>
      </c>
      <c r="I5" s="50"/>
    </row>
    <row r="6" spans="1:9" s="1" customFormat="1" ht="18" customHeight="1">
      <c r="A6" s="14" t="s">
        <v>149</v>
      </c>
      <c r="B6" s="15" t="s">
        <v>37</v>
      </c>
      <c r="C6" s="31">
        <v>107</v>
      </c>
      <c r="D6" s="31"/>
      <c r="E6" s="31">
        <v>7704</v>
      </c>
      <c r="F6" s="10">
        <v>7704</v>
      </c>
      <c r="I6" s="50"/>
    </row>
    <row r="7" spans="1:9" s="1" customFormat="1" ht="18" customHeight="1">
      <c r="A7" s="14"/>
      <c r="B7" s="15" t="s">
        <v>38</v>
      </c>
      <c r="C7" s="31">
        <v>191</v>
      </c>
      <c r="D7" s="31"/>
      <c r="E7" s="31">
        <v>14516</v>
      </c>
      <c r="F7" s="10">
        <v>14516</v>
      </c>
      <c r="I7" s="50"/>
    </row>
    <row r="8" spans="1:9" s="1" customFormat="1" ht="18" customHeight="1">
      <c r="A8" s="14"/>
      <c r="B8" s="15" t="s">
        <v>39</v>
      </c>
      <c r="C8" s="31">
        <v>243</v>
      </c>
      <c r="D8" s="31"/>
      <c r="E8" s="31">
        <v>18468</v>
      </c>
      <c r="F8" s="10">
        <v>18468</v>
      </c>
      <c r="I8" s="50"/>
    </row>
    <row r="9" spans="1:9" s="1" customFormat="1" ht="18" customHeight="1">
      <c r="A9" s="14"/>
      <c r="B9" s="15" t="s">
        <v>40</v>
      </c>
      <c r="C9" s="31">
        <v>256</v>
      </c>
      <c r="D9" s="31"/>
      <c r="E9" s="31">
        <v>19456</v>
      </c>
      <c r="F9" s="10">
        <v>19456</v>
      </c>
      <c r="I9" s="50"/>
    </row>
    <row r="10" spans="1:9" s="1" customFormat="1" ht="18" customHeight="1">
      <c r="A10" s="14"/>
      <c r="B10" s="15" t="s">
        <v>41</v>
      </c>
      <c r="C10" s="31">
        <v>110</v>
      </c>
      <c r="D10" s="31"/>
      <c r="E10" s="31">
        <v>8360</v>
      </c>
      <c r="F10" s="10">
        <v>8360</v>
      </c>
      <c r="I10" s="50"/>
    </row>
    <row r="11" spans="1:9" s="1" customFormat="1" ht="18" customHeight="1">
      <c r="A11" s="14"/>
      <c r="B11" s="15" t="s">
        <v>42</v>
      </c>
      <c r="C11" s="31">
        <v>109</v>
      </c>
      <c r="D11" s="31"/>
      <c r="E11" s="31">
        <v>8272</v>
      </c>
      <c r="F11" s="10">
        <v>8272</v>
      </c>
      <c r="I11" s="50"/>
    </row>
    <row r="12" spans="1:9" s="1" customFormat="1" ht="18" customHeight="1">
      <c r="A12" s="14"/>
      <c r="B12" s="15" t="s">
        <v>43</v>
      </c>
      <c r="C12" s="31">
        <v>159</v>
      </c>
      <c r="D12" s="31"/>
      <c r="E12" s="31">
        <v>12084</v>
      </c>
      <c r="F12" s="10">
        <v>12084</v>
      </c>
      <c r="I12" s="50"/>
    </row>
    <row r="13" spans="1:9" s="1" customFormat="1" ht="18" customHeight="1">
      <c r="A13" s="14"/>
      <c r="B13" s="15" t="s">
        <v>44</v>
      </c>
      <c r="C13" s="31">
        <v>113</v>
      </c>
      <c r="D13" s="31"/>
      <c r="E13" s="31">
        <v>8136</v>
      </c>
      <c r="F13" s="10">
        <v>8136</v>
      </c>
      <c r="I13" s="50"/>
    </row>
    <row r="14" spans="1:9" s="1" customFormat="1" ht="18" customHeight="1">
      <c r="A14" s="14"/>
      <c r="B14" s="15" t="s">
        <v>45</v>
      </c>
      <c r="C14" s="31">
        <v>956</v>
      </c>
      <c r="D14" s="31"/>
      <c r="E14" s="31">
        <v>72444</v>
      </c>
      <c r="F14" s="10">
        <v>72444</v>
      </c>
      <c r="I14" s="50"/>
    </row>
    <row r="15" spans="1:9" s="1" customFormat="1" ht="18" customHeight="1">
      <c r="A15" s="14"/>
      <c r="B15" s="15" t="s">
        <v>46</v>
      </c>
      <c r="C15" s="31">
        <v>56</v>
      </c>
      <c r="D15" s="31"/>
      <c r="E15" s="31">
        <v>4228</v>
      </c>
      <c r="F15" s="10">
        <v>4228</v>
      </c>
      <c r="I15" s="50"/>
    </row>
    <row r="16" spans="1:9" s="1" customFormat="1" ht="18" customHeight="1">
      <c r="A16" s="14"/>
      <c r="B16" s="15" t="s">
        <v>47</v>
      </c>
      <c r="C16" s="31">
        <v>84</v>
      </c>
      <c r="D16" s="31"/>
      <c r="E16" s="31">
        <v>6384</v>
      </c>
      <c r="F16" s="10">
        <v>6384</v>
      </c>
      <c r="I16" s="50"/>
    </row>
    <row r="17" spans="1:9" s="1" customFormat="1" ht="18" customHeight="1">
      <c r="A17" s="14"/>
      <c r="B17" s="15" t="s">
        <v>48</v>
      </c>
      <c r="C17" s="31">
        <v>21</v>
      </c>
      <c r="D17" s="31"/>
      <c r="E17" s="31">
        <v>1596</v>
      </c>
      <c r="F17" s="10">
        <v>1596</v>
      </c>
      <c r="I17" s="50"/>
    </row>
    <row r="18" spans="1:9" s="1" customFormat="1" ht="18" customHeight="1">
      <c r="A18" s="14"/>
      <c r="B18" s="15" t="s">
        <v>50</v>
      </c>
      <c r="C18" s="31">
        <v>978</v>
      </c>
      <c r="D18" s="31"/>
      <c r="E18" s="31">
        <v>76484</v>
      </c>
      <c r="F18" s="10">
        <v>76484</v>
      </c>
      <c r="I18" s="50"/>
    </row>
    <row r="19" spans="1:9" s="1" customFormat="1" ht="18" customHeight="1">
      <c r="A19" s="14"/>
      <c r="B19" s="15" t="s">
        <v>51</v>
      </c>
      <c r="C19" s="31">
        <v>783</v>
      </c>
      <c r="D19" s="31"/>
      <c r="E19" s="31">
        <v>62128</v>
      </c>
      <c r="F19" s="10">
        <v>62128</v>
      </c>
      <c r="I19" s="50"/>
    </row>
    <row r="20" spans="1:9" s="1" customFormat="1" ht="18" customHeight="1">
      <c r="A20" s="14"/>
      <c r="B20" s="15" t="s">
        <v>53</v>
      </c>
      <c r="C20" s="53">
        <v>22</v>
      </c>
      <c r="D20" s="31">
        <v>1672</v>
      </c>
      <c r="E20" s="31"/>
      <c r="F20" s="10">
        <v>1672</v>
      </c>
      <c r="I20" s="50"/>
    </row>
    <row r="21" spans="1:9" s="1" customFormat="1" ht="18" customHeight="1">
      <c r="A21" s="14"/>
      <c r="B21" s="17" t="s">
        <v>54</v>
      </c>
      <c r="C21" s="53">
        <v>290</v>
      </c>
      <c r="D21" s="31"/>
      <c r="E21" s="31">
        <v>20880</v>
      </c>
      <c r="F21" s="10">
        <v>20880</v>
      </c>
      <c r="I21" s="50"/>
    </row>
    <row r="22" spans="1:9" s="1" customFormat="1" ht="18" customHeight="1">
      <c r="A22" s="19" t="s">
        <v>150</v>
      </c>
      <c r="B22" s="19"/>
      <c r="C22" s="20">
        <v>4549</v>
      </c>
      <c r="D22" s="20">
        <v>12288</v>
      </c>
      <c r="E22" s="20">
        <v>328352</v>
      </c>
      <c r="F22" s="10">
        <v>340640</v>
      </c>
      <c r="I22" s="50"/>
    </row>
    <row r="23" spans="1:9" s="1" customFormat="1" ht="18" customHeight="1">
      <c r="A23" s="14" t="s">
        <v>173</v>
      </c>
      <c r="B23" s="21" t="s">
        <v>56</v>
      </c>
      <c r="C23" s="31">
        <v>1595</v>
      </c>
      <c r="D23" s="54"/>
      <c r="E23" s="31">
        <v>118696</v>
      </c>
      <c r="F23" s="10">
        <v>118696</v>
      </c>
      <c r="I23" s="50"/>
    </row>
    <row r="24" spans="1:9" s="1" customFormat="1" ht="18" customHeight="1">
      <c r="A24" s="14"/>
      <c r="B24" s="21" t="s">
        <v>57</v>
      </c>
      <c r="C24" s="31">
        <v>47</v>
      </c>
      <c r="D24" s="54"/>
      <c r="E24" s="31">
        <v>3572</v>
      </c>
      <c r="F24" s="10">
        <v>3572</v>
      </c>
      <c r="I24" s="50"/>
    </row>
    <row r="25" spans="1:9" s="1" customFormat="1" ht="18" customHeight="1">
      <c r="A25" s="14"/>
      <c r="B25" s="21" t="s">
        <v>58</v>
      </c>
      <c r="C25" s="31">
        <v>118</v>
      </c>
      <c r="D25" s="54"/>
      <c r="E25" s="31">
        <v>8740</v>
      </c>
      <c r="F25" s="10">
        <v>8740</v>
      </c>
      <c r="I25" s="50"/>
    </row>
    <row r="26" spans="1:9" s="1" customFormat="1" ht="18" customHeight="1">
      <c r="A26" s="14"/>
      <c r="B26" s="21" t="s">
        <v>59</v>
      </c>
      <c r="C26" s="31">
        <v>433</v>
      </c>
      <c r="D26" s="54"/>
      <c r="E26" s="31">
        <v>32644</v>
      </c>
      <c r="F26" s="10">
        <v>32644</v>
      </c>
      <c r="I26" s="50"/>
    </row>
    <row r="27" spans="1:9" s="1" customFormat="1" ht="18" customHeight="1">
      <c r="A27" s="14"/>
      <c r="B27" s="21" t="s">
        <v>60</v>
      </c>
      <c r="C27" s="31">
        <v>43</v>
      </c>
      <c r="D27" s="54"/>
      <c r="E27" s="31">
        <v>3268</v>
      </c>
      <c r="F27" s="10">
        <v>3268</v>
      </c>
      <c r="I27" s="50"/>
    </row>
    <row r="28" spans="1:9" s="1" customFormat="1" ht="18" customHeight="1">
      <c r="A28" s="14"/>
      <c r="B28" s="21" t="s">
        <v>61</v>
      </c>
      <c r="C28" s="53">
        <v>15</v>
      </c>
      <c r="D28" s="54">
        <v>1140</v>
      </c>
      <c r="E28" s="31"/>
      <c r="F28" s="10">
        <v>1140</v>
      </c>
      <c r="I28" s="51"/>
    </row>
    <row r="29" spans="1:9" s="1" customFormat="1" ht="18" customHeight="1">
      <c r="A29" s="14"/>
      <c r="B29" s="21" t="s">
        <v>63</v>
      </c>
      <c r="C29" s="31">
        <v>245</v>
      </c>
      <c r="D29" s="54"/>
      <c r="E29" s="31">
        <v>18620</v>
      </c>
      <c r="F29" s="10">
        <v>18620</v>
      </c>
      <c r="I29" s="50"/>
    </row>
    <row r="30" spans="1:9" s="1" customFormat="1" ht="18" customHeight="1">
      <c r="A30" s="14"/>
      <c r="B30" s="21" t="s">
        <v>64</v>
      </c>
      <c r="C30" s="31">
        <v>81</v>
      </c>
      <c r="D30" s="54"/>
      <c r="E30" s="31">
        <v>6156</v>
      </c>
      <c r="F30" s="10">
        <v>6156</v>
      </c>
      <c r="I30" s="50"/>
    </row>
    <row r="31" spans="1:9" s="1" customFormat="1" ht="18" customHeight="1">
      <c r="A31" s="14"/>
      <c r="B31" s="21" t="s">
        <v>65</v>
      </c>
      <c r="C31" s="31">
        <v>412</v>
      </c>
      <c r="D31" s="54"/>
      <c r="E31" s="31">
        <v>29608</v>
      </c>
      <c r="F31" s="10">
        <v>29608</v>
      </c>
      <c r="I31" s="50"/>
    </row>
    <row r="32" spans="1:9" s="1" customFormat="1" ht="18" customHeight="1">
      <c r="A32" s="14"/>
      <c r="B32" s="21" t="s">
        <v>66</v>
      </c>
      <c r="C32" s="31">
        <v>1081</v>
      </c>
      <c r="D32" s="54"/>
      <c r="E32" s="31">
        <v>82056</v>
      </c>
      <c r="F32" s="10">
        <v>82056</v>
      </c>
      <c r="I32" s="50"/>
    </row>
    <row r="33" spans="1:9" s="1" customFormat="1" ht="18" customHeight="1">
      <c r="A33" s="14"/>
      <c r="B33" s="21" t="s">
        <v>67</v>
      </c>
      <c r="C33" s="53">
        <v>94</v>
      </c>
      <c r="D33" s="31">
        <v>7044</v>
      </c>
      <c r="E33" s="54"/>
      <c r="F33" s="10">
        <v>7044</v>
      </c>
      <c r="I33" s="50"/>
    </row>
    <row r="34" spans="1:9" s="1" customFormat="1" ht="18" customHeight="1">
      <c r="A34" s="14"/>
      <c r="B34" s="21" t="s">
        <v>69</v>
      </c>
      <c r="C34" s="53">
        <v>331</v>
      </c>
      <c r="D34" s="31"/>
      <c r="E34" s="31">
        <v>24992</v>
      </c>
      <c r="F34" s="10">
        <v>24992</v>
      </c>
      <c r="I34" s="50"/>
    </row>
    <row r="35" spans="1:9" s="1" customFormat="1" ht="18" customHeight="1">
      <c r="A35" s="14"/>
      <c r="B35" s="21" t="s">
        <v>71</v>
      </c>
      <c r="C35" s="53">
        <v>54</v>
      </c>
      <c r="D35" s="31">
        <v>4104</v>
      </c>
      <c r="E35" s="54"/>
      <c r="F35" s="10">
        <v>4104</v>
      </c>
      <c r="I35" s="50"/>
    </row>
    <row r="36" spans="1:9" s="1" customFormat="1" ht="19.5" customHeight="1">
      <c r="A36" s="23" t="s">
        <v>152</v>
      </c>
      <c r="B36" s="23"/>
      <c r="C36" s="24">
        <v>1149</v>
      </c>
      <c r="D36" s="24">
        <v>0</v>
      </c>
      <c r="E36" s="24">
        <v>89732</v>
      </c>
      <c r="F36" s="10">
        <v>89732</v>
      </c>
      <c r="I36" s="50"/>
    </row>
    <row r="37" spans="1:9" s="1" customFormat="1" ht="19.5" customHeight="1">
      <c r="A37" s="14" t="s">
        <v>153</v>
      </c>
      <c r="B37" s="21" t="s">
        <v>73</v>
      </c>
      <c r="C37" s="31">
        <v>432</v>
      </c>
      <c r="D37" s="54"/>
      <c r="E37" s="31">
        <v>33796</v>
      </c>
      <c r="F37" s="10">
        <v>33796</v>
      </c>
      <c r="I37" s="50"/>
    </row>
    <row r="38" spans="1:9" s="1" customFormat="1" ht="19.5" customHeight="1">
      <c r="A38" s="14"/>
      <c r="B38" s="21" t="s">
        <v>74</v>
      </c>
      <c r="C38" s="31">
        <v>517</v>
      </c>
      <c r="D38" s="54"/>
      <c r="E38" s="31">
        <v>40780</v>
      </c>
      <c r="F38" s="10">
        <v>40780</v>
      </c>
      <c r="I38" s="50"/>
    </row>
    <row r="39" spans="1:9" s="1" customFormat="1" ht="19.5" customHeight="1">
      <c r="A39" s="14"/>
      <c r="B39" s="21" t="s">
        <v>75</v>
      </c>
      <c r="C39" s="31">
        <v>85</v>
      </c>
      <c r="D39" s="54"/>
      <c r="E39" s="31">
        <v>6416</v>
      </c>
      <c r="F39" s="10">
        <v>6416</v>
      </c>
      <c r="I39" s="50"/>
    </row>
    <row r="40" spans="1:9" s="1" customFormat="1" ht="19.5" customHeight="1">
      <c r="A40" s="14"/>
      <c r="B40" s="21" t="s">
        <v>76</v>
      </c>
      <c r="C40" s="31">
        <v>60</v>
      </c>
      <c r="D40" s="54"/>
      <c r="E40" s="31">
        <v>4560</v>
      </c>
      <c r="F40" s="10">
        <v>4560</v>
      </c>
      <c r="I40" s="50"/>
    </row>
    <row r="41" spans="1:9" s="1" customFormat="1" ht="19.5" customHeight="1">
      <c r="A41" s="14"/>
      <c r="B41" s="21" t="s">
        <v>77</v>
      </c>
      <c r="C41" s="31">
        <v>55</v>
      </c>
      <c r="D41" s="54"/>
      <c r="E41" s="31">
        <v>4180</v>
      </c>
      <c r="F41" s="10">
        <v>4180</v>
      </c>
      <c r="I41" s="50"/>
    </row>
    <row r="42" spans="1:9" s="1" customFormat="1" ht="19.5" customHeight="1">
      <c r="A42" s="23" t="s">
        <v>154</v>
      </c>
      <c r="B42" s="23"/>
      <c r="C42" s="12">
        <v>1287</v>
      </c>
      <c r="D42" s="12">
        <v>0</v>
      </c>
      <c r="E42" s="12">
        <v>99632</v>
      </c>
      <c r="F42" s="10">
        <v>99632</v>
      </c>
      <c r="I42" s="50"/>
    </row>
    <row r="43" spans="1:9" s="1" customFormat="1" ht="19.5" customHeight="1">
      <c r="A43" s="25" t="s">
        <v>155</v>
      </c>
      <c r="B43" s="21" t="s">
        <v>79</v>
      </c>
      <c r="C43" s="31">
        <v>457</v>
      </c>
      <c r="D43" s="54"/>
      <c r="E43" s="31">
        <v>37536</v>
      </c>
      <c r="F43" s="10">
        <v>37536</v>
      </c>
      <c r="I43" s="50"/>
    </row>
    <row r="44" spans="1:9" s="1" customFormat="1" ht="19.5" customHeight="1">
      <c r="A44" s="26"/>
      <c r="B44" s="21" t="s">
        <v>80</v>
      </c>
      <c r="C44" s="31">
        <v>510</v>
      </c>
      <c r="D44" s="54"/>
      <c r="E44" s="31">
        <v>38144</v>
      </c>
      <c r="F44" s="10">
        <v>38144</v>
      </c>
      <c r="I44" s="50"/>
    </row>
    <row r="45" spans="1:9" s="1" customFormat="1" ht="19.5" customHeight="1">
      <c r="A45" s="26"/>
      <c r="B45" s="21" t="s">
        <v>81</v>
      </c>
      <c r="C45" s="31">
        <v>166</v>
      </c>
      <c r="D45" s="54"/>
      <c r="E45" s="31">
        <v>12400</v>
      </c>
      <c r="F45" s="10">
        <v>12400</v>
      </c>
      <c r="I45" s="50"/>
    </row>
    <row r="46" spans="1:9" s="1" customFormat="1" ht="19.5" customHeight="1">
      <c r="A46" s="26"/>
      <c r="B46" s="21" t="s">
        <v>82</v>
      </c>
      <c r="C46" s="31">
        <v>154</v>
      </c>
      <c r="D46" s="54"/>
      <c r="E46" s="31">
        <v>11552</v>
      </c>
      <c r="F46" s="10">
        <v>11552</v>
      </c>
      <c r="I46" s="50"/>
    </row>
    <row r="47" spans="1:9" s="1" customFormat="1" ht="19.5" customHeight="1">
      <c r="A47" s="23" t="s">
        <v>156</v>
      </c>
      <c r="B47" s="23"/>
      <c r="C47" s="24">
        <v>3768</v>
      </c>
      <c r="D47" s="24">
        <v>2732</v>
      </c>
      <c r="E47" s="24">
        <v>285428</v>
      </c>
      <c r="F47" s="10">
        <v>288160</v>
      </c>
      <c r="I47" s="50"/>
    </row>
    <row r="48" spans="1:9" s="1" customFormat="1" ht="19.5" customHeight="1">
      <c r="A48" s="27" t="s">
        <v>157</v>
      </c>
      <c r="B48" s="21" t="s">
        <v>84</v>
      </c>
      <c r="C48" s="31">
        <v>603</v>
      </c>
      <c r="D48" s="54"/>
      <c r="E48" s="31">
        <v>45216</v>
      </c>
      <c r="F48" s="10">
        <v>45216</v>
      </c>
      <c r="I48" s="50"/>
    </row>
    <row r="49" spans="1:9" s="1" customFormat="1" ht="19.5" customHeight="1">
      <c r="A49" s="27"/>
      <c r="B49" s="21" t="s">
        <v>85</v>
      </c>
      <c r="C49" s="31">
        <v>1004</v>
      </c>
      <c r="D49" s="54"/>
      <c r="E49" s="31">
        <v>80140</v>
      </c>
      <c r="F49" s="10">
        <v>80140</v>
      </c>
      <c r="I49" s="50"/>
    </row>
    <row r="50" spans="1:9" s="1" customFormat="1" ht="19.5" customHeight="1">
      <c r="A50" s="27"/>
      <c r="B50" s="21" t="s">
        <v>86</v>
      </c>
      <c r="C50" s="31">
        <v>246</v>
      </c>
      <c r="D50" s="54"/>
      <c r="E50" s="31">
        <v>18416</v>
      </c>
      <c r="F50" s="10">
        <v>18416</v>
      </c>
      <c r="I50" s="50"/>
    </row>
    <row r="51" spans="1:9" s="1" customFormat="1" ht="19.5" customHeight="1">
      <c r="A51" s="27"/>
      <c r="B51" s="21" t="s">
        <v>87</v>
      </c>
      <c r="C51" s="31">
        <v>352</v>
      </c>
      <c r="D51" s="54"/>
      <c r="E51" s="31">
        <v>26424</v>
      </c>
      <c r="F51" s="10">
        <v>26424</v>
      </c>
      <c r="I51" s="50"/>
    </row>
    <row r="52" spans="1:9" s="1" customFormat="1" ht="19.5" customHeight="1">
      <c r="A52" s="27"/>
      <c r="B52" s="21" t="s">
        <v>88</v>
      </c>
      <c r="C52" s="31">
        <v>268</v>
      </c>
      <c r="D52" s="54"/>
      <c r="E52" s="31">
        <v>20280</v>
      </c>
      <c r="F52" s="10">
        <v>20280</v>
      </c>
      <c r="I52" s="50"/>
    </row>
    <row r="53" spans="1:9" s="1" customFormat="1" ht="19.5" customHeight="1">
      <c r="A53" s="27"/>
      <c r="B53" s="21" t="s">
        <v>89</v>
      </c>
      <c r="C53" s="31">
        <v>257</v>
      </c>
      <c r="D53" s="54"/>
      <c r="E53" s="31">
        <v>19152</v>
      </c>
      <c r="F53" s="10">
        <v>19152</v>
      </c>
      <c r="I53" s="50"/>
    </row>
    <row r="54" spans="1:9" s="1" customFormat="1" ht="19.5" customHeight="1">
      <c r="A54" s="27"/>
      <c r="B54" s="21" t="s">
        <v>90</v>
      </c>
      <c r="C54" s="31">
        <v>173</v>
      </c>
      <c r="D54" s="54"/>
      <c r="E54" s="31">
        <v>12880</v>
      </c>
      <c r="F54" s="10">
        <v>12880</v>
      </c>
      <c r="I54" s="50"/>
    </row>
    <row r="55" spans="1:9" s="1" customFormat="1" ht="19.5" customHeight="1">
      <c r="A55" s="27"/>
      <c r="B55" s="21" t="s">
        <v>91</v>
      </c>
      <c r="C55" s="31">
        <v>829</v>
      </c>
      <c r="D55" s="54"/>
      <c r="E55" s="31">
        <v>62920</v>
      </c>
      <c r="F55" s="10">
        <v>62920</v>
      </c>
      <c r="I55" s="50"/>
    </row>
    <row r="56" spans="1:9" s="1" customFormat="1" ht="19.5" customHeight="1">
      <c r="A56" s="27"/>
      <c r="B56" s="21" t="s">
        <v>92</v>
      </c>
      <c r="C56" s="53">
        <v>36</v>
      </c>
      <c r="D56" s="31">
        <v>2732</v>
      </c>
      <c r="E56" s="54"/>
      <c r="F56" s="10">
        <v>2732</v>
      </c>
      <c r="I56" s="50"/>
    </row>
    <row r="57" spans="1:9" s="1" customFormat="1" ht="19.5" customHeight="1">
      <c r="A57" s="28" t="s">
        <v>158</v>
      </c>
      <c r="B57" s="28"/>
      <c r="C57" s="12">
        <v>2190</v>
      </c>
      <c r="D57" s="12">
        <v>0</v>
      </c>
      <c r="E57" s="12">
        <v>162444</v>
      </c>
      <c r="F57" s="10">
        <v>162444</v>
      </c>
      <c r="I57" s="50"/>
    </row>
    <row r="58" spans="1:9" s="1" customFormat="1" ht="19.5" customHeight="1">
      <c r="A58" s="14" t="s">
        <v>159</v>
      </c>
      <c r="B58" s="21" t="s">
        <v>94</v>
      </c>
      <c r="C58" s="31">
        <v>788</v>
      </c>
      <c r="D58" s="54"/>
      <c r="E58" s="31">
        <v>57912</v>
      </c>
      <c r="F58" s="10">
        <v>57912</v>
      </c>
      <c r="I58" s="50"/>
    </row>
    <row r="59" spans="1:9" s="1" customFormat="1" ht="19.5" customHeight="1">
      <c r="A59" s="14"/>
      <c r="B59" s="21" t="s">
        <v>95</v>
      </c>
      <c r="C59" s="31">
        <v>491</v>
      </c>
      <c r="D59" s="54"/>
      <c r="E59" s="31">
        <v>36756</v>
      </c>
      <c r="F59" s="10">
        <v>36756</v>
      </c>
      <c r="I59" s="50"/>
    </row>
    <row r="60" spans="1:9" s="1" customFormat="1" ht="19.5" customHeight="1">
      <c r="A60" s="14"/>
      <c r="B60" s="21" t="s">
        <v>96</v>
      </c>
      <c r="C60" s="31">
        <v>87</v>
      </c>
      <c r="D60" s="54"/>
      <c r="E60" s="31">
        <v>6556</v>
      </c>
      <c r="F60" s="10">
        <v>6556</v>
      </c>
      <c r="I60" s="50"/>
    </row>
    <row r="61" spans="1:9" s="1" customFormat="1" ht="19.5" customHeight="1">
      <c r="A61" s="14"/>
      <c r="B61" s="21" t="s">
        <v>97</v>
      </c>
      <c r="C61" s="31">
        <v>189</v>
      </c>
      <c r="D61" s="54"/>
      <c r="E61" s="31">
        <v>13452</v>
      </c>
      <c r="F61" s="10">
        <v>13452</v>
      </c>
      <c r="I61" s="50"/>
    </row>
    <row r="62" spans="1:9" s="1" customFormat="1" ht="19.5" customHeight="1">
      <c r="A62" s="14"/>
      <c r="B62" s="21" t="s">
        <v>98</v>
      </c>
      <c r="C62" s="31">
        <v>351</v>
      </c>
      <c r="D62" s="54"/>
      <c r="E62" s="31">
        <v>26256</v>
      </c>
      <c r="F62" s="10">
        <v>26256</v>
      </c>
      <c r="I62" s="50"/>
    </row>
    <row r="63" spans="1:9" s="1" customFormat="1" ht="19.5" customHeight="1">
      <c r="A63" s="14"/>
      <c r="B63" s="21" t="s">
        <v>99</v>
      </c>
      <c r="C63" s="31">
        <v>129</v>
      </c>
      <c r="D63" s="54"/>
      <c r="E63" s="31">
        <v>9792</v>
      </c>
      <c r="F63" s="10">
        <v>9792</v>
      </c>
      <c r="I63" s="50"/>
    </row>
    <row r="64" spans="1:9" s="1" customFormat="1" ht="19.5" customHeight="1">
      <c r="A64" s="14"/>
      <c r="B64" s="21" t="s">
        <v>100</v>
      </c>
      <c r="C64" s="31">
        <v>113</v>
      </c>
      <c r="D64" s="54"/>
      <c r="E64" s="31">
        <v>8564</v>
      </c>
      <c r="F64" s="10">
        <v>8564</v>
      </c>
      <c r="I64" s="50"/>
    </row>
    <row r="65" spans="1:9" s="1" customFormat="1" ht="19.5" customHeight="1">
      <c r="A65" s="14"/>
      <c r="B65" s="21" t="s">
        <v>101</v>
      </c>
      <c r="C65" s="31">
        <v>42</v>
      </c>
      <c r="D65" s="31"/>
      <c r="E65" s="31">
        <v>3156</v>
      </c>
      <c r="F65" s="10">
        <v>3156</v>
      </c>
      <c r="I65" s="50"/>
    </row>
    <row r="66" spans="1:9" s="1" customFormat="1" ht="27" customHeight="1">
      <c r="A66" s="23" t="s">
        <v>160</v>
      </c>
      <c r="B66" s="23"/>
      <c r="C66" s="12">
        <v>2047</v>
      </c>
      <c r="D66" s="12">
        <v>0</v>
      </c>
      <c r="E66" s="12">
        <v>154112</v>
      </c>
      <c r="F66" s="10">
        <v>154112</v>
      </c>
      <c r="I66" s="50"/>
    </row>
    <row r="67" spans="1:9" s="1" customFormat="1" ht="27" customHeight="1">
      <c r="A67" s="14" t="s">
        <v>161</v>
      </c>
      <c r="B67" s="21" t="s">
        <v>103</v>
      </c>
      <c r="C67" s="10">
        <v>669</v>
      </c>
      <c r="D67" s="10"/>
      <c r="E67" s="10">
        <v>50096</v>
      </c>
      <c r="F67" s="10">
        <v>50096</v>
      </c>
      <c r="I67" s="50"/>
    </row>
    <row r="68" spans="1:9" s="1" customFormat="1" ht="27" customHeight="1">
      <c r="A68" s="14"/>
      <c r="B68" s="21" t="s">
        <v>104</v>
      </c>
      <c r="C68" s="10">
        <v>1204</v>
      </c>
      <c r="D68" s="10"/>
      <c r="E68" s="10">
        <v>90856</v>
      </c>
      <c r="F68" s="10">
        <v>90856</v>
      </c>
      <c r="I68" s="50"/>
    </row>
    <row r="69" spans="1:9" s="1" customFormat="1" ht="27" customHeight="1">
      <c r="A69" s="14"/>
      <c r="B69" s="21" t="s">
        <v>105</v>
      </c>
      <c r="C69" s="10">
        <v>174</v>
      </c>
      <c r="D69" s="10"/>
      <c r="E69" s="10">
        <v>13160</v>
      </c>
      <c r="F69" s="10">
        <v>13160</v>
      </c>
      <c r="I69" s="50"/>
    </row>
    <row r="70" spans="1:9" s="1" customFormat="1" ht="27" customHeight="1">
      <c r="A70" s="23" t="s">
        <v>162</v>
      </c>
      <c r="B70" s="23"/>
      <c r="C70" s="30">
        <v>3643</v>
      </c>
      <c r="D70" s="30">
        <v>2812</v>
      </c>
      <c r="E70" s="30">
        <v>277372</v>
      </c>
      <c r="F70" s="10">
        <v>280184</v>
      </c>
      <c r="I70" s="50"/>
    </row>
    <row r="71" spans="1:9" s="1" customFormat="1" ht="27" customHeight="1">
      <c r="A71" s="25" t="s">
        <v>163</v>
      </c>
      <c r="B71" s="21" t="s">
        <v>107</v>
      </c>
      <c r="C71" s="31">
        <v>1283</v>
      </c>
      <c r="D71" s="31"/>
      <c r="E71" s="31">
        <v>101636</v>
      </c>
      <c r="F71" s="10">
        <v>101636</v>
      </c>
      <c r="I71" s="50"/>
    </row>
    <row r="72" spans="1:9" s="1" customFormat="1" ht="27" customHeight="1">
      <c r="A72" s="26"/>
      <c r="B72" s="21" t="s">
        <v>108</v>
      </c>
      <c r="C72" s="31">
        <v>1645</v>
      </c>
      <c r="D72" s="31"/>
      <c r="E72" s="31">
        <v>124680</v>
      </c>
      <c r="F72" s="10">
        <v>124680</v>
      </c>
      <c r="I72" s="50"/>
    </row>
    <row r="73" spans="1:9" s="1" customFormat="1" ht="27" customHeight="1">
      <c r="A73" s="26"/>
      <c r="B73" s="21" t="s">
        <v>109</v>
      </c>
      <c r="C73" s="31">
        <v>88</v>
      </c>
      <c r="D73" s="31"/>
      <c r="E73" s="31">
        <v>6520</v>
      </c>
      <c r="F73" s="10">
        <v>6520</v>
      </c>
      <c r="I73" s="50"/>
    </row>
    <row r="74" spans="1:9" s="1" customFormat="1" ht="27" customHeight="1">
      <c r="A74" s="26"/>
      <c r="B74" s="21" t="s">
        <v>110</v>
      </c>
      <c r="C74" s="31">
        <v>33</v>
      </c>
      <c r="D74" s="31"/>
      <c r="E74" s="31">
        <v>2508</v>
      </c>
      <c r="F74" s="10">
        <v>2508</v>
      </c>
      <c r="I74" s="50"/>
    </row>
    <row r="75" spans="1:9" s="1" customFormat="1" ht="27" customHeight="1">
      <c r="A75" s="26"/>
      <c r="B75" s="21" t="s">
        <v>111</v>
      </c>
      <c r="C75" s="31">
        <v>47</v>
      </c>
      <c r="D75" s="31"/>
      <c r="E75" s="31">
        <v>3532</v>
      </c>
      <c r="F75" s="10">
        <v>3532</v>
      </c>
      <c r="I75" s="50"/>
    </row>
    <row r="76" spans="1:9" s="1" customFormat="1" ht="27" customHeight="1">
      <c r="A76" s="26"/>
      <c r="B76" s="21" t="s">
        <v>112</v>
      </c>
      <c r="C76" s="31">
        <v>58</v>
      </c>
      <c r="D76" s="31"/>
      <c r="E76" s="31">
        <v>4304</v>
      </c>
      <c r="F76" s="10">
        <v>4304</v>
      </c>
      <c r="I76" s="50"/>
    </row>
    <row r="77" spans="1:9" s="1" customFormat="1" ht="27" customHeight="1">
      <c r="A77" s="26"/>
      <c r="B77" s="21" t="s">
        <v>113</v>
      </c>
      <c r="C77" s="31">
        <v>58</v>
      </c>
      <c r="D77" s="31"/>
      <c r="E77" s="31">
        <v>4400</v>
      </c>
      <c r="F77" s="10">
        <v>4400</v>
      </c>
      <c r="I77" s="50"/>
    </row>
    <row r="78" spans="1:9" s="1" customFormat="1" ht="27" customHeight="1">
      <c r="A78" s="26"/>
      <c r="B78" s="21" t="s">
        <v>114</v>
      </c>
      <c r="C78" s="31">
        <v>87</v>
      </c>
      <c r="D78" s="31"/>
      <c r="E78" s="31">
        <v>6612</v>
      </c>
      <c r="F78" s="10">
        <v>6612</v>
      </c>
      <c r="I78" s="50"/>
    </row>
    <row r="79" spans="1:9" s="1" customFormat="1" ht="27" customHeight="1">
      <c r="A79" s="26"/>
      <c r="B79" s="21" t="s">
        <v>115</v>
      </c>
      <c r="C79" s="31">
        <v>306</v>
      </c>
      <c r="D79" s="31"/>
      <c r="E79" s="31">
        <v>23180</v>
      </c>
      <c r="F79" s="10">
        <v>23180</v>
      </c>
      <c r="I79" s="50"/>
    </row>
    <row r="80" spans="1:9" s="1" customFormat="1" ht="27" customHeight="1">
      <c r="A80" s="26"/>
      <c r="B80" s="21" t="s">
        <v>116</v>
      </c>
      <c r="C80" s="31">
        <v>6</v>
      </c>
      <c r="D80" s="31">
        <v>456</v>
      </c>
      <c r="E80" s="31"/>
      <c r="F80" s="10">
        <v>456</v>
      </c>
      <c r="I80" s="52"/>
    </row>
    <row r="81" spans="1:9" s="1" customFormat="1" ht="27" customHeight="1">
      <c r="A81" s="26"/>
      <c r="B81" s="21" t="s">
        <v>118</v>
      </c>
      <c r="C81" s="31">
        <v>32</v>
      </c>
      <c r="D81" s="31">
        <v>2356</v>
      </c>
      <c r="E81" s="54"/>
      <c r="F81" s="10">
        <v>2356</v>
      </c>
      <c r="I81" s="50"/>
    </row>
    <row r="82" spans="1:9" s="1" customFormat="1" ht="27" customHeight="1">
      <c r="A82" s="23" t="s">
        <v>164</v>
      </c>
      <c r="B82" s="23"/>
      <c r="C82" s="32">
        <v>2772</v>
      </c>
      <c r="D82" s="32">
        <v>0</v>
      </c>
      <c r="E82" s="32">
        <v>212280</v>
      </c>
      <c r="F82" s="10">
        <v>212280</v>
      </c>
      <c r="I82" s="50"/>
    </row>
    <row r="83" spans="1:9" s="1" customFormat="1" ht="27" customHeight="1">
      <c r="A83" s="14" t="s">
        <v>165</v>
      </c>
      <c r="B83" s="21" t="s">
        <v>120</v>
      </c>
      <c r="C83" s="31">
        <v>1000</v>
      </c>
      <c r="D83" s="54"/>
      <c r="E83" s="31">
        <v>78420</v>
      </c>
      <c r="F83" s="10">
        <v>78420</v>
      </c>
      <c r="I83" s="50"/>
    </row>
    <row r="84" spans="1:9" s="1" customFormat="1" ht="27" customHeight="1">
      <c r="A84" s="14"/>
      <c r="B84" s="21" t="s">
        <v>121</v>
      </c>
      <c r="C84" s="31">
        <v>138</v>
      </c>
      <c r="D84" s="54"/>
      <c r="E84" s="31">
        <v>10488</v>
      </c>
      <c r="F84" s="10">
        <v>10488</v>
      </c>
      <c r="I84" s="50"/>
    </row>
    <row r="85" spans="1:9" s="1" customFormat="1" ht="27" customHeight="1">
      <c r="A85" s="14"/>
      <c r="B85" s="21" t="s">
        <v>122</v>
      </c>
      <c r="C85" s="31">
        <v>122</v>
      </c>
      <c r="D85" s="54"/>
      <c r="E85" s="31">
        <v>9268</v>
      </c>
      <c r="F85" s="10">
        <v>9268</v>
      </c>
      <c r="I85" s="50"/>
    </row>
    <row r="86" spans="1:9" s="1" customFormat="1" ht="27" customHeight="1">
      <c r="A86" s="14"/>
      <c r="B86" s="21" t="s">
        <v>123</v>
      </c>
      <c r="C86" s="53">
        <v>63</v>
      </c>
      <c r="D86" s="31"/>
      <c r="E86" s="53">
        <v>4788</v>
      </c>
      <c r="F86" s="10">
        <v>4788</v>
      </c>
      <c r="I86" s="52"/>
    </row>
    <row r="87" spans="1:9" s="1" customFormat="1" ht="27" customHeight="1">
      <c r="A87" s="14"/>
      <c r="B87" s="21" t="s">
        <v>124</v>
      </c>
      <c r="C87" s="53">
        <v>1449</v>
      </c>
      <c r="D87" s="53"/>
      <c r="E87" s="53">
        <v>109316</v>
      </c>
      <c r="F87" s="10">
        <v>109316</v>
      </c>
      <c r="I87" s="50"/>
    </row>
    <row r="88" spans="1:9" s="1" customFormat="1" ht="30.75" customHeight="1">
      <c r="A88" s="23" t="s">
        <v>166</v>
      </c>
      <c r="B88" s="23"/>
      <c r="C88" s="12">
        <v>4023</v>
      </c>
      <c r="D88" s="12">
        <v>0</v>
      </c>
      <c r="E88" s="12">
        <v>308656</v>
      </c>
      <c r="F88" s="10">
        <v>308656</v>
      </c>
      <c r="I88" s="50"/>
    </row>
    <row r="89" spans="1:9" s="1" customFormat="1" ht="30.75" customHeight="1">
      <c r="A89" s="14" t="s">
        <v>167</v>
      </c>
      <c r="B89" s="21" t="s">
        <v>126</v>
      </c>
      <c r="C89" s="31">
        <v>1017</v>
      </c>
      <c r="D89" s="54"/>
      <c r="E89" s="31">
        <v>83284</v>
      </c>
      <c r="F89" s="10">
        <v>83284</v>
      </c>
      <c r="I89" s="50"/>
    </row>
    <row r="90" spans="1:9" s="1" customFormat="1" ht="30.75" customHeight="1">
      <c r="A90" s="14"/>
      <c r="B90" s="21" t="s">
        <v>127</v>
      </c>
      <c r="C90" s="31">
        <v>672</v>
      </c>
      <c r="D90" s="54"/>
      <c r="E90" s="31">
        <v>49536</v>
      </c>
      <c r="F90" s="10">
        <v>49536</v>
      </c>
      <c r="I90" s="50"/>
    </row>
    <row r="91" spans="1:9" s="1" customFormat="1" ht="30.75" customHeight="1">
      <c r="A91" s="14"/>
      <c r="B91" s="21" t="s">
        <v>128</v>
      </c>
      <c r="C91" s="31">
        <v>77</v>
      </c>
      <c r="D91" s="54"/>
      <c r="E91" s="31">
        <v>5524</v>
      </c>
      <c r="F91" s="10">
        <v>5524</v>
      </c>
      <c r="I91" s="50"/>
    </row>
    <row r="92" spans="1:9" s="1" customFormat="1" ht="30.75" customHeight="1">
      <c r="A92" s="14"/>
      <c r="B92" s="21" t="s">
        <v>129</v>
      </c>
      <c r="C92" s="31">
        <v>206</v>
      </c>
      <c r="D92" s="54"/>
      <c r="E92" s="31">
        <v>15656</v>
      </c>
      <c r="F92" s="10">
        <v>15656</v>
      </c>
      <c r="I92" s="50"/>
    </row>
    <row r="93" spans="1:9" s="1" customFormat="1" ht="30.75" customHeight="1">
      <c r="A93" s="14"/>
      <c r="B93" s="21" t="s">
        <v>130</v>
      </c>
      <c r="C93" s="31">
        <v>106</v>
      </c>
      <c r="D93" s="54"/>
      <c r="E93" s="31">
        <v>8040</v>
      </c>
      <c r="F93" s="10">
        <v>8040</v>
      </c>
      <c r="I93" s="50"/>
    </row>
    <row r="94" spans="1:9" s="1" customFormat="1" ht="30.75" customHeight="1">
      <c r="A94" s="14"/>
      <c r="B94" s="21" t="s">
        <v>131</v>
      </c>
      <c r="C94" s="31">
        <v>122</v>
      </c>
      <c r="D94" s="54"/>
      <c r="E94" s="31">
        <v>9196</v>
      </c>
      <c r="F94" s="10">
        <v>9196</v>
      </c>
      <c r="I94" s="50"/>
    </row>
    <row r="95" spans="1:9" s="1" customFormat="1" ht="30.75" customHeight="1">
      <c r="A95" s="14"/>
      <c r="B95" s="21" t="s">
        <v>132</v>
      </c>
      <c r="C95" s="31">
        <v>60</v>
      </c>
      <c r="D95" s="54"/>
      <c r="E95" s="31">
        <v>4560</v>
      </c>
      <c r="F95" s="10">
        <v>4560</v>
      </c>
      <c r="I95" s="50"/>
    </row>
    <row r="96" spans="1:9" s="1" customFormat="1" ht="30.75" customHeight="1">
      <c r="A96" s="14"/>
      <c r="B96" s="21" t="s">
        <v>133</v>
      </c>
      <c r="C96" s="31">
        <v>164</v>
      </c>
      <c r="D96" s="54"/>
      <c r="E96" s="31">
        <v>12456</v>
      </c>
      <c r="F96" s="10">
        <v>12456</v>
      </c>
      <c r="I96" s="50"/>
    </row>
    <row r="97" spans="1:9" s="1" customFormat="1" ht="30.75" customHeight="1">
      <c r="A97" s="14"/>
      <c r="B97" s="21" t="s">
        <v>134</v>
      </c>
      <c r="C97" s="31">
        <v>68</v>
      </c>
      <c r="D97" s="54"/>
      <c r="E97" s="31">
        <v>5164</v>
      </c>
      <c r="F97" s="10">
        <v>5164</v>
      </c>
      <c r="I97" s="50"/>
    </row>
    <row r="98" spans="1:9" s="1" customFormat="1" ht="30.75" customHeight="1">
      <c r="A98" s="14"/>
      <c r="B98" s="34" t="s">
        <v>135</v>
      </c>
      <c r="C98" s="31">
        <v>91</v>
      </c>
      <c r="D98" s="54"/>
      <c r="E98" s="31">
        <v>6884</v>
      </c>
      <c r="F98" s="10">
        <v>6884</v>
      </c>
      <c r="I98" s="50"/>
    </row>
    <row r="99" spans="1:9" s="1" customFormat="1" ht="30.75" customHeight="1">
      <c r="A99" s="14"/>
      <c r="B99" s="21" t="s">
        <v>136</v>
      </c>
      <c r="C99" s="53">
        <v>1338</v>
      </c>
      <c r="D99" s="31"/>
      <c r="E99" s="53">
        <v>100716</v>
      </c>
      <c r="F99" s="10">
        <v>100716</v>
      </c>
      <c r="I99" s="50"/>
    </row>
    <row r="100" spans="1:9" s="1" customFormat="1" ht="30.75" customHeight="1">
      <c r="A100" s="14"/>
      <c r="B100" s="21" t="s">
        <v>137</v>
      </c>
      <c r="C100" s="53">
        <v>102</v>
      </c>
      <c r="D100" s="31"/>
      <c r="E100" s="53">
        <v>7640</v>
      </c>
      <c r="F100" s="10">
        <v>7640</v>
      </c>
      <c r="I100" s="50"/>
    </row>
    <row r="101" spans="1:9" s="1" customFormat="1" ht="30.75" customHeight="1">
      <c r="A101" s="35" t="s">
        <v>168</v>
      </c>
      <c r="B101" s="47" t="s">
        <v>138</v>
      </c>
      <c r="C101" s="37">
        <v>78</v>
      </c>
      <c r="D101" s="37"/>
      <c r="E101" s="37">
        <v>7620</v>
      </c>
      <c r="F101" s="10">
        <v>7620</v>
      </c>
      <c r="I101" s="5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7.25" customHeight="1">
      <c r="A103" s="38"/>
      <c r="B103" s="38"/>
      <c r="C103" s="39"/>
      <c r="D103" s="39"/>
      <c r="E103" s="39"/>
      <c r="F103" s="40"/>
    </row>
    <row r="104" spans="1:6" s="1" customFormat="1" ht="14.25">
      <c r="A104" s="41" t="s">
        <v>169</v>
      </c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1"/>
      <c r="B106" s="41"/>
      <c r="C106" s="41"/>
      <c r="D106" s="41"/>
      <c r="E106" s="41"/>
      <c r="F106" s="41"/>
    </row>
    <row r="107" spans="1:6" s="1" customFormat="1" ht="14.25">
      <c r="A107" s="42"/>
      <c r="B107" s="42"/>
      <c r="C107" s="42"/>
      <c r="D107" s="42"/>
      <c r="E107" s="42"/>
      <c r="F107" s="42"/>
    </row>
    <row r="108" spans="3:6" s="1" customFormat="1" ht="14.25">
      <c r="C108" s="43" t="s">
        <v>180</v>
      </c>
      <c r="D108" s="44"/>
      <c r="E108" s="44"/>
      <c r="F108" s="44"/>
    </row>
  </sheetData>
  <sheetProtection/>
  <mergeCells count="16">
    <mergeCell ref="A1:F1"/>
    <mergeCell ref="A2:C2"/>
    <mergeCell ref="D2:F2"/>
    <mergeCell ref="A4:B4"/>
    <mergeCell ref="C108:F108"/>
    <mergeCell ref="A6:A21"/>
    <mergeCell ref="A23:A35"/>
    <mergeCell ref="A37:A41"/>
    <mergeCell ref="A43:A46"/>
    <mergeCell ref="A48:A56"/>
    <mergeCell ref="A58:A65"/>
    <mergeCell ref="A67:A69"/>
    <mergeCell ref="A71:A81"/>
    <mergeCell ref="A83:A87"/>
    <mergeCell ref="A89:A100"/>
    <mergeCell ref="A104:F10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workbookViewId="0" topLeftCell="A43">
      <selection activeCell="I66" sqref="I66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6" width="11.625" style="1" customWidth="1"/>
    <col min="7" max="8" width="4.25390625" style="1" customWidth="1"/>
    <col min="9" max="9" width="40.25390625" style="1" customWidth="1"/>
    <col min="10" max="16384" width="9.00390625" style="1" customWidth="1"/>
  </cols>
  <sheetData>
    <row r="1" spans="1:6" s="1" customFormat="1" ht="47.25" customHeight="1">
      <c r="A1" s="2" t="s">
        <v>181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182</v>
      </c>
      <c r="E2" s="5"/>
      <c r="F2" s="5"/>
    </row>
    <row r="3" spans="1:9" s="1" customFormat="1" ht="33.75" customHeight="1">
      <c r="A3" s="6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  <c r="I3" s="44"/>
    </row>
    <row r="4" spans="1:9" s="1" customFormat="1" ht="18" customHeight="1">
      <c r="A4" s="8" t="s">
        <v>147</v>
      </c>
      <c r="B4" s="8"/>
      <c r="C4" s="9">
        <v>29892</v>
      </c>
      <c r="D4" s="9">
        <v>21268</v>
      </c>
      <c r="E4" s="9">
        <v>2285196</v>
      </c>
      <c r="F4" s="10">
        <v>2306464</v>
      </c>
      <c r="I4" s="50"/>
    </row>
    <row r="5" spans="1:9" s="1" customFormat="1" ht="18" customHeight="1">
      <c r="A5" s="11" t="s">
        <v>148</v>
      </c>
      <c r="B5" s="11"/>
      <c r="C5" s="12">
        <v>4478</v>
      </c>
      <c r="D5" s="12">
        <v>1760</v>
      </c>
      <c r="E5" s="12">
        <v>338908</v>
      </c>
      <c r="F5" s="10">
        <v>340668</v>
      </c>
      <c r="I5" s="50"/>
    </row>
    <row r="6" spans="1:9" s="1" customFormat="1" ht="18" customHeight="1">
      <c r="A6" s="14" t="s">
        <v>149</v>
      </c>
      <c r="B6" s="15" t="s">
        <v>37</v>
      </c>
      <c r="C6" s="31">
        <v>108</v>
      </c>
      <c r="D6" s="31"/>
      <c r="E6" s="31">
        <v>8640</v>
      </c>
      <c r="F6" s="10">
        <v>8640</v>
      </c>
      <c r="I6" s="50"/>
    </row>
    <row r="7" spans="1:9" s="1" customFormat="1" ht="18" customHeight="1">
      <c r="A7" s="14"/>
      <c r="B7" s="15" t="s">
        <v>38</v>
      </c>
      <c r="C7" s="31">
        <v>191</v>
      </c>
      <c r="D7" s="31"/>
      <c r="E7" s="31">
        <v>15280</v>
      </c>
      <c r="F7" s="10">
        <v>15280</v>
      </c>
      <c r="I7" s="50"/>
    </row>
    <row r="8" spans="1:9" s="1" customFormat="1" ht="18" customHeight="1">
      <c r="A8" s="14"/>
      <c r="B8" s="15" t="s">
        <v>39</v>
      </c>
      <c r="C8" s="31">
        <v>243</v>
      </c>
      <c r="D8" s="31"/>
      <c r="E8" s="31">
        <v>19384</v>
      </c>
      <c r="F8" s="10">
        <v>19384</v>
      </c>
      <c r="I8" s="50"/>
    </row>
    <row r="9" spans="1:9" s="1" customFormat="1" ht="18" customHeight="1">
      <c r="A9" s="14"/>
      <c r="B9" s="15" t="s">
        <v>40</v>
      </c>
      <c r="C9" s="31">
        <v>256</v>
      </c>
      <c r="D9" s="31"/>
      <c r="E9" s="31">
        <v>20480</v>
      </c>
      <c r="F9" s="10">
        <v>20480</v>
      </c>
      <c r="I9" s="50"/>
    </row>
    <row r="10" spans="1:9" s="1" customFormat="1" ht="18" customHeight="1">
      <c r="A10" s="14"/>
      <c r="B10" s="15" t="s">
        <v>41</v>
      </c>
      <c r="C10" s="31">
        <v>110</v>
      </c>
      <c r="D10" s="31"/>
      <c r="E10" s="31">
        <v>8800</v>
      </c>
      <c r="F10" s="10">
        <v>8800</v>
      </c>
      <c r="I10" s="50"/>
    </row>
    <row r="11" spans="1:9" s="1" customFormat="1" ht="18" customHeight="1">
      <c r="A11" s="14"/>
      <c r="B11" s="15" t="s">
        <v>42</v>
      </c>
      <c r="C11" s="31">
        <v>109</v>
      </c>
      <c r="D11" s="31"/>
      <c r="E11" s="31">
        <v>8708</v>
      </c>
      <c r="F11" s="10">
        <v>8708</v>
      </c>
      <c r="I11" s="50"/>
    </row>
    <row r="12" spans="1:9" s="1" customFormat="1" ht="18" customHeight="1">
      <c r="A12" s="14"/>
      <c r="B12" s="15" t="s">
        <v>43</v>
      </c>
      <c r="C12" s="31">
        <v>159</v>
      </c>
      <c r="D12" s="31"/>
      <c r="E12" s="31">
        <v>12696</v>
      </c>
      <c r="F12" s="10">
        <v>12696</v>
      </c>
      <c r="I12" s="50"/>
    </row>
    <row r="13" spans="1:9" s="1" customFormat="1" ht="18" customHeight="1">
      <c r="A13" s="14"/>
      <c r="B13" s="15" t="s">
        <v>44</v>
      </c>
      <c r="C13" s="31">
        <v>113</v>
      </c>
      <c r="D13" s="31"/>
      <c r="E13" s="31">
        <v>9040</v>
      </c>
      <c r="F13" s="10">
        <v>9040</v>
      </c>
      <c r="I13" s="50"/>
    </row>
    <row r="14" spans="1:9" s="1" customFormat="1" ht="18" customHeight="1">
      <c r="A14" s="14"/>
      <c r="B14" s="15" t="s">
        <v>45</v>
      </c>
      <c r="C14" s="31">
        <v>955</v>
      </c>
      <c r="D14" s="31"/>
      <c r="E14" s="31">
        <v>76032</v>
      </c>
      <c r="F14" s="10">
        <v>76032</v>
      </c>
      <c r="I14" s="50"/>
    </row>
    <row r="15" spans="1:9" s="1" customFormat="1" ht="18" customHeight="1">
      <c r="A15" s="14"/>
      <c r="B15" s="15" t="s">
        <v>46</v>
      </c>
      <c r="C15" s="31">
        <v>56</v>
      </c>
      <c r="D15" s="31"/>
      <c r="E15" s="31">
        <v>4620</v>
      </c>
      <c r="F15" s="10">
        <v>4620</v>
      </c>
      <c r="I15" s="50"/>
    </row>
    <row r="16" spans="1:9" s="1" customFormat="1" ht="18" customHeight="1">
      <c r="A16" s="14"/>
      <c r="B16" s="15" t="s">
        <v>47</v>
      </c>
      <c r="C16" s="31">
        <v>84</v>
      </c>
      <c r="D16" s="31"/>
      <c r="E16" s="31">
        <v>7056</v>
      </c>
      <c r="F16" s="10">
        <v>7056</v>
      </c>
      <c r="I16" s="50"/>
    </row>
    <row r="17" spans="1:9" s="1" customFormat="1" ht="18" customHeight="1">
      <c r="A17" s="14"/>
      <c r="B17" s="15" t="s">
        <v>48</v>
      </c>
      <c r="C17" s="31">
        <v>21</v>
      </c>
      <c r="D17" s="31"/>
      <c r="E17" s="31">
        <v>1764</v>
      </c>
      <c r="F17" s="10">
        <v>1764</v>
      </c>
      <c r="I17" s="50"/>
    </row>
    <row r="18" spans="1:9" s="1" customFormat="1" ht="18" customHeight="1">
      <c r="A18" s="14"/>
      <c r="B18" s="15" t="s">
        <v>50</v>
      </c>
      <c r="C18" s="31">
        <v>978</v>
      </c>
      <c r="D18" s="31"/>
      <c r="E18" s="31">
        <v>68628</v>
      </c>
      <c r="F18" s="10">
        <v>68628</v>
      </c>
      <c r="I18" s="50"/>
    </row>
    <row r="19" spans="1:9" s="1" customFormat="1" ht="18" customHeight="1">
      <c r="A19" s="14"/>
      <c r="B19" s="15" t="s">
        <v>51</v>
      </c>
      <c r="C19" s="31">
        <v>783</v>
      </c>
      <c r="D19" s="31"/>
      <c r="E19" s="31">
        <v>53420</v>
      </c>
      <c r="F19" s="10">
        <v>53420</v>
      </c>
      <c r="I19" s="50"/>
    </row>
    <row r="20" spans="1:9" s="1" customFormat="1" ht="18" customHeight="1">
      <c r="A20" s="14"/>
      <c r="B20" s="15" t="s">
        <v>53</v>
      </c>
      <c r="C20" s="53">
        <v>22</v>
      </c>
      <c r="D20" s="31">
        <v>1760</v>
      </c>
      <c r="E20" s="31"/>
      <c r="F20" s="10">
        <v>1760</v>
      </c>
      <c r="I20" s="50"/>
    </row>
    <row r="21" spans="1:9" s="1" customFormat="1" ht="18" customHeight="1">
      <c r="A21" s="14"/>
      <c r="B21" s="17" t="s">
        <v>54</v>
      </c>
      <c r="C21" s="53">
        <v>290</v>
      </c>
      <c r="D21" s="31"/>
      <c r="E21" s="31">
        <v>24360</v>
      </c>
      <c r="F21" s="10">
        <v>24360</v>
      </c>
      <c r="I21" s="50"/>
    </row>
    <row r="22" spans="1:9" s="1" customFormat="1" ht="18" customHeight="1">
      <c r="A22" s="19" t="s">
        <v>183</v>
      </c>
      <c r="B22" s="19"/>
      <c r="C22" s="20">
        <v>4549</v>
      </c>
      <c r="D22" s="20">
        <v>13376</v>
      </c>
      <c r="E22" s="20">
        <v>320192</v>
      </c>
      <c r="F22" s="10">
        <v>333568</v>
      </c>
      <c r="I22" s="50"/>
    </row>
    <row r="23" spans="1:9" s="1" customFormat="1" ht="18" customHeight="1">
      <c r="A23" s="14" t="s">
        <v>173</v>
      </c>
      <c r="B23" s="21" t="s">
        <v>56</v>
      </c>
      <c r="C23" s="31">
        <v>1595</v>
      </c>
      <c r="D23" s="54"/>
      <c r="E23" s="31">
        <v>95968</v>
      </c>
      <c r="F23" s="10">
        <v>95968</v>
      </c>
      <c r="I23" s="50"/>
    </row>
    <row r="24" spans="1:9" s="1" customFormat="1" ht="18" customHeight="1">
      <c r="A24" s="14"/>
      <c r="B24" s="21" t="s">
        <v>57</v>
      </c>
      <c r="C24" s="31">
        <v>47</v>
      </c>
      <c r="D24" s="54"/>
      <c r="E24" s="31">
        <v>3948</v>
      </c>
      <c r="F24" s="10">
        <v>3948</v>
      </c>
      <c r="I24" s="50"/>
    </row>
    <row r="25" spans="1:9" s="1" customFormat="1" ht="18" customHeight="1">
      <c r="A25" s="14"/>
      <c r="B25" s="21" t="s">
        <v>58</v>
      </c>
      <c r="C25" s="31">
        <v>118</v>
      </c>
      <c r="D25" s="54"/>
      <c r="E25" s="31">
        <v>9660</v>
      </c>
      <c r="F25" s="10">
        <v>9660</v>
      </c>
      <c r="I25" s="50"/>
    </row>
    <row r="26" spans="1:9" s="1" customFormat="1" ht="18" customHeight="1">
      <c r="A26" s="14"/>
      <c r="B26" s="21" t="s">
        <v>59</v>
      </c>
      <c r="C26" s="31">
        <v>433</v>
      </c>
      <c r="D26" s="54"/>
      <c r="E26" s="31">
        <v>35936</v>
      </c>
      <c r="F26" s="10">
        <v>35936</v>
      </c>
      <c r="I26" s="50"/>
    </row>
    <row r="27" spans="1:9" s="1" customFormat="1" ht="18" customHeight="1">
      <c r="A27" s="14"/>
      <c r="B27" s="21" t="s">
        <v>60</v>
      </c>
      <c r="C27" s="31">
        <v>43</v>
      </c>
      <c r="D27" s="54"/>
      <c r="E27" s="31">
        <v>3612</v>
      </c>
      <c r="F27" s="10">
        <v>3612</v>
      </c>
      <c r="I27" s="50"/>
    </row>
    <row r="28" spans="1:9" s="1" customFormat="1" ht="18" customHeight="1">
      <c r="A28" s="14"/>
      <c r="B28" s="21" t="s">
        <v>61</v>
      </c>
      <c r="C28" s="53">
        <v>15</v>
      </c>
      <c r="D28" s="54">
        <v>1260</v>
      </c>
      <c r="E28" s="31"/>
      <c r="F28" s="10">
        <v>1260</v>
      </c>
      <c r="I28" s="51"/>
    </row>
    <row r="29" spans="1:9" s="1" customFormat="1" ht="18" customHeight="1">
      <c r="A29" s="14"/>
      <c r="B29" s="21" t="s">
        <v>63</v>
      </c>
      <c r="C29" s="31">
        <v>245</v>
      </c>
      <c r="D29" s="54"/>
      <c r="E29" s="31">
        <v>19600</v>
      </c>
      <c r="F29" s="10">
        <v>19600</v>
      </c>
      <c r="I29" s="50"/>
    </row>
    <row r="30" spans="1:9" s="1" customFormat="1" ht="18" customHeight="1">
      <c r="A30" s="14"/>
      <c r="B30" s="21" t="s">
        <v>64</v>
      </c>
      <c r="C30" s="31">
        <v>81</v>
      </c>
      <c r="D30" s="54"/>
      <c r="E30" s="31">
        <v>6156</v>
      </c>
      <c r="F30" s="10">
        <v>6156</v>
      </c>
      <c r="I30" s="50"/>
    </row>
    <row r="31" spans="1:9" s="1" customFormat="1" ht="18" customHeight="1">
      <c r="A31" s="14"/>
      <c r="B31" s="21" t="s">
        <v>65</v>
      </c>
      <c r="C31" s="31">
        <v>412</v>
      </c>
      <c r="D31" s="54"/>
      <c r="E31" s="31">
        <v>32784</v>
      </c>
      <c r="F31" s="10">
        <v>32784</v>
      </c>
      <c r="I31" s="50"/>
    </row>
    <row r="32" spans="1:9" s="1" customFormat="1" ht="18" customHeight="1">
      <c r="A32" s="14"/>
      <c r="B32" s="21" t="s">
        <v>66</v>
      </c>
      <c r="C32" s="31">
        <v>1081</v>
      </c>
      <c r="D32" s="54"/>
      <c r="E32" s="31">
        <v>86316</v>
      </c>
      <c r="F32" s="10">
        <v>86316</v>
      </c>
      <c r="I32" s="50"/>
    </row>
    <row r="33" spans="1:9" s="1" customFormat="1" ht="18" customHeight="1">
      <c r="A33" s="14"/>
      <c r="B33" s="21" t="s">
        <v>67</v>
      </c>
      <c r="C33" s="53">
        <v>94</v>
      </c>
      <c r="D33" s="31">
        <v>7796</v>
      </c>
      <c r="E33" s="54"/>
      <c r="F33" s="10">
        <v>7796</v>
      </c>
      <c r="I33" s="50"/>
    </row>
    <row r="34" spans="1:9" s="1" customFormat="1" ht="18" customHeight="1">
      <c r="A34" s="14"/>
      <c r="B34" s="21" t="s">
        <v>69</v>
      </c>
      <c r="C34" s="53">
        <v>331</v>
      </c>
      <c r="D34" s="31"/>
      <c r="E34" s="31">
        <v>26212</v>
      </c>
      <c r="F34" s="10">
        <v>26212</v>
      </c>
      <c r="I34" s="50"/>
    </row>
    <row r="35" spans="1:9" s="1" customFormat="1" ht="18" customHeight="1">
      <c r="A35" s="14"/>
      <c r="B35" s="21" t="s">
        <v>71</v>
      </c>
      <c r="C35" s="53">
        <v>54</v>
      </c>
      <c r="D35" s="31">
        <v>4320</v>
      </c>
      <c r="E35" s="54"/>
      <c r="F35" s="10">
        <v>4320</v>
      </c>
      <c r="I35" s="50"/>
    </row>
    <row r="36" spans="1:9" s="1" customFormat="1" ht="19.5" customHeight="1">
      <c r="A36" s="23" t="s">
        <v>152</v>
      </c>
      <c r="B36" s="23"/>
      <c r="C36" s="24">
        <v>1149</v>
      </c>
      <c r="D36" s="24">
        <v>0</v>
      </c>
      <c r="E36" s="24">
        <v>85784</v>
      </c>
      <c r="F36" s="10">
        <v>85784</v>
      </c>
      <c r="I36" s="50"/>
    </row>
    <row r="37" spans="1:9" s="1" customFormat="1" ht="19.5" customHeight="1">
      <c r="A37" s="14" t="s">
        <v>153</v>
      </c>
      <c r="B37" s="21" t="s">
        <v>73</v>
      </c>
      <c r="C37" s="31">
        <v>432</v>
      </c>
      <c r="D37" s="54"/>
      <c r="E37" s="31">
        <v>30400</v>
      </c>
      <c r="F37" s="10">
        <v>30400</v>
      </c>
      <c r="I37" s="50"/>
    </row>
    <row r="38" spans="1:9" s="1" customFormat="1" ht="19.5" customHeight="1">
      <c r="A38" s="14"/>
      <c r="B38" s="21" t="s">
        <v>74</v>
      </c>
      <c r="C38" s="31">
        <v>517</v>
      </c>
      <c r="D38" s="54"/>
      <c r="E38" s="31">
        <v>38720</v>
      </c>
      <c r="F38" s="10">
        <v>38720</v>
      </c>
      <c r="I38" s="50"/>
    </row>
    <row r="39" spans="1:9" s="1" customFormat="1" ht="19.5" customHeight="1">
      <c r="A39" s="14"/>
      <c r="B39" s="21" t="s">
        <v>75</v>
      </c>
      <c r="C39" s="31">
        <v>84</v>
      </c>
      <c r="D39" s="54"/>
      <c r="E39" s="31">
        <v>7056</v>
      </c>
      <c r="F39" s="10">
        <v>7056</v>
      </c>
      <c r="I39" s="50"/>
    </row>
    <row r="40" spans="1:9" s="1" customFormat="1" ht="19.5" customHeight="1">
      <c r="A40" s="14"/>
      <c r="B40" s="21" t="s">
        <v>76</v>
      </c>
      <c r="C40" s="31">
        <v>60</v>
      </c>
      <c r="D40" s="54"/>
      <c r="E40" s="31">
        <v>5040</v>
      </c>
      <c r="F40" s="10">
        <v>5040</v>
      </c>
      <c r="I40" s="50"/>
    </row>
    <row r="41" spans="1:9" s="1" customFormat="1" ht="19.5" customHeight="1">
      <c r="A41" s="14"/>
      <c r="B41" s="21" t="s">
        <v>77</v>
      </c>
      <c r="C41" s="31">
        <v>56</v>
      </c>
      <c r="D41" s="54"/>
      <c r="E41" s="31">
        <v>4568</v>
      </c>
      <c r="F41" s="10">
        <v>4568</v>
      </c>
      <c r="I41" s="50"/>
    </row>
    <row r="42" spans="1:9" s="1" customFormat="1" ht="19.5" customHeight="1">
      <c r="A42" s="23" t="s">
        <v>154</v>
      </c>
      <c r="B42" s="23"/>
      <c r="C42" s="12">
        <v>1286</v>
      </c>
      <c r="D42" s="12">
        <v>0</v>
      </c>
      <c r="E42" s="12">
        <v>98960</v>
      </c>
      <c r="F42" s="10">
        <v>98960</v>
      </c>
      <c r="I42" s="50"/>
    </row>
    <row r="43" spans="1:9" s="1" customFormat="1" ht="19.5" customHeight="1">
      <c r="A43" s="25" t="s">
        <v>155</v>
      </c>
      <c r="B43" s="21" t="s">
        <v>79</v>
      </c>
      <c r="C43" s="31">
        <v>457</v>
      </c>
      <c r="D43" s="54"/>
      <c r="E43" s="31">
        <v>30180</v>
      </c>
      <c r="F43" s="10">
        <v>30180</v>
      </c>
      <c r="I43" s="50"/>
    </row>
    <row r="44" spans="1:9" s="1" customFormat="1" ht="19.5" customHeight="1">
      <c r="A44" s="26"/>
      <c r="B44" s="21" t="s">
        <v>80</v>
      </c>
      <c r="C44" s="31">
        <v>510</v>
      </c>
      <c r="D44" s="54"/>
      <c r="E44" s="31">
        <v>42352</v>
      </c>
      <c r="F44" s="10">
        <v>42352</v>
      </c>
      <c r="I44" s="50"/>
    </row>
    <row r="45" spans="1:9" s="1" customFormat="1" ht="19.5" customHeight="1">
      <c r="A45" s="26"/>
      <c r="B45" s="21" t="s">
        <v>81</v>
      </c>
      <c r="C45" s="31">
        <v>165</v>
      </c>
      <c r="D45" s="54"/>
      <c r="E45" s="31">
        <v>13616</v>
      </c>
      <c r="F45" s="10">
        <v>13616</v>
      </c>
      <c r="I45" s="50"/>
    </row>
    <row r="46" spans="1:9" s="1" customFormat="1" ht="19.5" customHeight="1">
      <c r="A46" s="26"/>
      <c r="B46" s="21" t="s">
        <v>82</v>
      </c>
      <c r="C46" s="31">
        <v>154</v>
      </c>
      <c r="D46" s="54"/>
      <c r="E46" s="31">
        <v>12812</v>
      </c>
      <c r="F46" s="10">
        <v>12812</v>
      </c>
      <c r="I46" s="50"/>
    </row>
    <row r="47" spans="1:9" s="1" customFormat="1" ht="19.5" customHeight="1">
      <c r="A47" s="23" t="s">
        <v>156</v>
      </c>
      <c r="B47" s="23"/>
      <c r="C47" s="24">
        <v>3761</v>
      </c>
      <c r="D47" s="24">
        <v>3024</v>
      </c>
      <c r="E47" s="24">
        <v>296176</v>
      </c>
      <c r="F47" s="10">
        <v>299200</v>
      </c>
      <c r="I47" s="50"/>
    </row>
    <row r="48" spans="1:9" s="1" customFormat="1" ht="19.5" customHeight="1">
      <c r="A48" s="27" t="s">
        <v>157</v>
      </c>
      <c r="B48" s="21" t="s">
        <v>84</v>
      </c>
      <c r="C48" s="31">
        <v>603</v>
      </c>
      <c r="D48" s="54"/>
      <c r="E48" s="31">
        <v>50484</v>
      </c>
      <c r="F48" s="10">
        <v>50484</v>
      </c>
      <c r="I48" s="50"/>
    </row>
    <row r="49" spans="1:9" s="1" customFormat="1" ht="19.5" customHeight="1">
      <c r="A49" s="27"/>
      <c r="B49" s="21" t="s">
        <v>85</v>
      </c>
      <c r="C49" s="31">
        <v>997</v>
      </c>
      <c r="D49" s="54"/>
      <c r="E49" s="31">
        <v>73136</v>
      </c>
      <c r="F49" s="10">
        <v>73136</v>
      </c>
      <c r="I49" s="50"/>
    </row>
    <row r="50" spans="1:9" s="1" customFormat="1" ht="19.5" customHeight="1">
      <c r="A50" s="27"/>
      <c r="B50" s="21" t="s">
        <v>86</v>
      </c>
      <c r="C50" s="31">
        <v>246</v>
      </c>
      <c r="D50" s="54"/>
      <c r="E50" s="31">
        <v>16052</v>
      </c>
      <c r="F50" s="10">
        <v>16052</v>
      </c>
      <c r="I50" s="50"/>
    </row>
    <row r="51" spans="1:9" s="1" customFormat="1" ht="19.5" customHeight="1">
      <c r="A51" s="27"/>
      <c r="B51" s="21" t="s">
        <v>87</v>
      </c>
      <c r="C51" s="31">
        <v>352</v>
      </c>
      <c r="D51" s="54"/>
      <c r="E51" s="31">
        <v>29096</v>
      </c>
      <c r="F51" s="10">
        <v>29096</v>
      </c>
      <c r="I51" s="50"/>
    </row>
    <row r="52" spans="1:9" s="1" customFormat="1" ht="19.5" customHeight="1">
      <c r="A52" s="27"/>
      <c r="B52" s="21" t="s">
        <v>88</v>
      </c>
      <c r="C52" s="31">
        <v>268</v>
      </c>
      <c r="D52" s="54"/>
      <c r="E52" s="31">
        <v>22436</v>
      </c>
      <c r="F52" s="10">
        <v>22436</v>
      </c>
      <c r="I52" s="50"/>
    </row>
    <row r="53" spans="1:9" s="1" customFormat="1" ht="19.5" customHeight="1">
      <c r="A53" s="27"/>
      <c r="B53" s="21" t="s">
        <v>89</v>
      </c>
      <c r="C53" s="31">
        <v>257</v>
      </c>
      <c r="D53" s="54"/>
      <c r="E53" s="31">
        <v>21088</v>
      </c>
      <c r="F53" s="10">
        <v>21088</v>
      </c>
      <c r="I53" s="50"/>
    </row>
    <row r="54" spans="1:9" s="1" customFormat="1" ht="19.5" customHeight="1">
      <c r="A54" s="27"/>
      <c r="B54" s="21" t="s">
        <v>90</v>
      </c>
      <c r="C54" s="31">
        <v>173</v>
      </c>
      <c r="D54" s="54"/>
      <c r="E54" s="31">
        <v>14508</v>
      </c>
      <c r="F54" s="10">
        <v>14508</v>
      </c>
      <c r="I54" s="50"/>
    </row>
    <row r="55" spans="1:9" s="1" customFormat="1" ht="19.5" customHeight="1">
      <c r="A55" s="27"/>
      <c r="B55" s="21" t="s">
        <v>91</v>
      </c>
      <c r="C55" s="31">
        <v>829</v>
      </c>
      <c r="D55" s="54"/>
      <c r="E55" s="31">
        <v>69376</v>
      </c>
      <c r="F55" s="10">
        <v>69376</v>
      </c>
      <c r="I55" s="50"/>
    </row>
    <row r="56" spans="1:9" s="1" customFormat="1" ht="19.5" customHeight="1">
      <c r="A56" s="27"/>
      <c r="B56" s="21" t="s">
        <v>92</v>
      </c>
      <c r="C56" s="53">
        <v>36</v>
      </c>
      <c r="D56" s="31">
        <v>3024</v>
      </c>
      <c r="E56" s="54"/>
      <c r="F56" s="10">
        <v>3024</v>
      </c>
      <c r="I56" s="50"/>
    </row>
    <row r="57" spans="1:9" s="1" customFormat="1" ht="19.5" customHeight="1">
      <c r="A57" s="28" t="s">
        <v>158</v>
      </c>
      <c r="B57" s="28"/>
      <c r="C57" s="12">
        <v>2145</v>
      </c>
      <c r="D57" s="12">
        <v>0</v>
      </c>
      <c r="E57" s="12">
        <v>168688</v>
      </c>
      <c r="F57" s="10">
        <v>168688</v>
      </c>
      <c r="I57" s="50"/>
    </row>
    <row r="58" spans="1:9" s="1" customFormat="1" ht="19.5" customHeight="1">
      <c r="A58" s="14" t="s">
        <v>159</v>
      </c>
      <c r="B58" s="21" t="s">
        <v>94</v>
      </c>
      <c r="C58" s="31">
        <v>788</v>
      </c>
      <c r="D58" s="54"/>
      <c r="E58" s="31">
        <v>52004</v>
      </c>
      <c r="F58" s="10">
        <v>52004</v>
      </c>
      <c r="I58" s="50"/>
    </row>
    <row r="59" spans="1:9" s="1" customFormat="1" ht="19.5" customHeight="1">
      <c r="A59" s="14"/>
      <c r="B59" s="21" t="s">
        <v>95</v>
      </c>
      <c r="C59" s="31">
        <v>446</v>
      </c>
      <c r="D59" s="54"/>
      <c r="E59" s="31">
        <v>40576</v>
      </c>
      <c r="F59" s="10">
        <v>40576</v>
      </c>
      <c r="I59" s="50"/>
    </row>
    <row r="60" spans="1:9" s="1" customFormat="1" ht="19.5" customHeight="1">
      <c r="A60" s="14"/>
      <c r="B60" s="21" t="s">
        <v>96</v>
      </c>
      <c r="C60" s="31">
        <v>87</v>
      </c>
      <c r="D60" s="54"/>
      <c r="E60" s="31">
        <v>7284</v>
      </c>
      <c r="F60" s="10">
        <v>7284</v>
      </c>
      <c r="I60" s="50"/>
    </row>
    <row r="61" spans="1:9" s="1" customFormat="1" ht="19.5" customHeight="1">
      <c r="A61" s="14"/>
      <c r="B61" s="21" t="s">
        <v>97</v>
      </c>
      <c r="C61" s="31">
        <v>189</v>
      </c>
      <c r="D61" s="54"/>
      <c r="E61" s="31">
        <v>15708</v>
      </c>
      <c r="F61" s="10">
        <v>15708</v>
      </c>
      <c r="I61" s="50"/>
    </row>
    <row r="62" spans="1:9" s="1" customFormat="1" ht="19.5" customHeight="1">
      <c r="A62" s="14"/>
      <c r="B62" s="21" t="s">
        <v>98</v>
      </c>
      <c r="C62" s="31">
        <v>351</v>
      </c>
      <c r="D62" s="54"/>
      <c r="E62" s="31">
        <v>29420</v>
      </c>
      <c r="F62" s="10">
        <v>29420</v>
      </c>
      <c r="I62" s="50"/>
    </row>
    <row r="63" spans="1:9" s="1" customFormat="1" ht="19.5" customHeight="1">
      <c r="A63" s="14"/>
      <c r="B63" s="21" t="s">
        <v>99</v>
      </c>
      <c r="C63" s="31">
        <v>129</v>
      </c>
      <c r="D63" s="54"/>
      <c r="E63" s="31">
        <v>10788</v>
      </c>
      <c r="F63" s="10">
        <v>10788</v>
      </c>
      <c r="I63" s="50"/>
    </row>
    <row r="64" spans="1:9" s="1" customFormat="1" ht="19.5" customHeight="1">
      <c r="A64" s="14"/>
      <c r="B64" s="21" t="s">
        <v>100</v>
      </c>
      <c r="C64" s="31">
        <v>113</v>
      </c>
      <c r="D64" s="54"/>
      <c r="E64" s="31">
        <v>9400</v>
      </c>
      <c r="F64" s="10">
        <v>9400</v>
      </c>
      <c r="I64" s="50"/>
    </row>
    <row r="65" spans="1:9" s="1" customFormat="1" ht="19.5" customHeight="1">
      <c r="A65" s="14"/>
      <c r="B65" s="21" t="s">
        <v>101</v>
      </c>
      <c r="C65" s="31">
        <v>42</v>
      </c>
      <c r="D65" s="31"/>
      <c r="E65" s="31">
        <v>3508</v>
      </c>
      <c r="F65" s="10">
        <v>3508</v>
      </c>
      <c r="I65" s="50"/>
    </row>
    <row r="66" spans="1:9" s="1" customFormat="1" ht="27" customHeight="1">
      <c r="A66" s="23" t="s">
        <v>184</v>
      </c>
      <c r="B66" s="23"/>
      <c r="C66" s="12">
        <v>2047</v>
      </c>
      <c r="D66" s="12">
        <v>0</v>
      </c>
      <c r="E66" s="12">
        <v>162444</v>
      </c>
      <c r="F66" s="10">
        <v>162444</v>
      </c>
      <c r="I66" s="50"/>
    </row>
    <row r="67" spans="1:9" s="1" customFormat="1" ht="27" customHeight="1">
      <c r="A67" s="14" t="s">
        <v>161</v>
      </c>
      <c r="B67" s="21" t="s">
        <v>103</v>
      </c>
      <c r="C67" s="10">
        <v>669</v>
      </c>
      <c r="D67" s="10"/>
      <c r="E67" s="10">
        <v>47500</v>
      </c>
      <c r="F67" s="10">
        <v>47500</v>
      </c>
      <c r="I67" s="50"/>
    </row>
    <row r="68" spans="1:9" s="1" customFormat="1" ht="27" customHeight="1">
      <c r="A68" s="14"/>
      <c r="B68" s="21" t="s">
        <v>104</v>
      </c>
      <c r="C68" s="10">
        <v>1204</v>
      </c>
      <c r="D68" s="10"/>
      <c r="E68" s="10">
        <v>100452</v>
      </c>
      <c r="F68" s="10">
        <v>100452</v>
      </c>
      <c r="I68" s="50"/>
    </row>
    <row r="69" spans="1:9" s="1" customFormat="1" ht="27" customHeight="1">
      <c r="A69" s="14"/>
      <c r="B69" s="21" t="s">
        <v>105</v>
      </c>
      <c r="C69" s="10">
        <v>174</v>
      </c>
      <c r="D69" s="10"/>
      <c r="E69" s="10">
        <v>14492</v>
      </c>
      <c r="F69" s="10">
        <v>14492</v>
      </c>
      <c r="I69" s="50"/>
    </row>
    <row r="70" spans="1:9" s="1" customFormat="1" ht="27" customHeight="1">
      <c r="A70" s="23" t="s">
        <v>162</v>
      </c>
      <c r="B70" s="23"/>
      <c r="C70" s="30">
        <v>3603</v>
      </c>
      <c r="D70" s="30">
        <v>3108</v>
      </c>
      <c r="E70" s="30">
        <v>280868</v>
      </c>
      <c r="F70" s="10">
        <v>283976</v>
      </c>
      <c r="I70" s="50"/>
    </row>
    <row r="71" spans="1:9" s="1" customFormat="1" ht="27" customHeight="1">
      <c r="A71" s="25" t="s">
        <v>163</v>
      </c>
      <c r="B71" s="21" t="s">
        <v>107</v>
      </c>
      <c r="C71" s="31">
        <v>1283</v>
      </c>
      <c r="D71" s="31"/>
      <c r="E71" s="31">
        <v>86456</v>
      </c>
      <c r="F71" s="10">
        <v>86456</v>
      </c>
      <c r="I71" s="50"/>
    </row>
    <row r="72" spans="1:9" s="1" customFormat="1" ht="27" customHeight="1">
      <c r="A72" s="26"/>
      <c r="B72" s="21" t="s">
        <v>108</v>
      </c>
      <c r="C72" s="31">
        <v>1646</v>
      </c>
      <c r="D72" s="31"/>
      <c r="E72" s="31">
        <v>138012</v>
      </c>
      <c r="F72" s="10">
        <v>138012</v>
      </c>
      <c r="I72" s="50"/>
    </row>
    <row r="73" spans="1:9" s="1" customFormat="1" ht="27" customHeight="1">
      <c r="A73" s="26"/>
      <c r="B73" s="21" t="s">
        <v>109</v>
      </c>
      <c r="C73" s="31">
        <v>47</v>
      </c>
      <c r="D73" s="31"/>
      <c r="E73" s="31">
        <v>7208</v>
      </c>
      <c r="F73" s="10">
        <v>7208</v>
      </c>
      <c r="I73" s="50"/>
    </row>
    <row r="74" spans="1:9" s="1" customFormat="1" ht="27" customHeight="1">
      <c r="A74" s="26"/>
      <c r="B74" s="21" t="s">
        <v>110</v>
      </c>
      <c r="C74" s="31">
        <v>33</v>
      </c>
      <c r="D74" s="31"/>
      <c r="E74" s="31">
        <v>2772</v>
      </c>
      <c r="F74" s="10">
        <v>2772</v>
      </c>
      <c r="I74" s="50"/>
    </row>
    <row r="75" spans="1:9" s="1" customFormat="1" ht="27" customHeight="1">
      <c r="A75" s="26"/>
      <c r="B75" s="21" t="s">
        <v>111</v>
      </c>
      <c r="C75" s="31">
        <v>47</v>
      </c>
      <c r="D75" s="31"/>
      <c r="E75" s="31">
        <v>3916</v>
      </c>
      <c r="F75" s="10">
        <v>3916</v>
      </c>
      <c r="I75" s="50"/>
    </row>
    <row r="76" spans="1:9" s="1" customFormat="1" ht="27" customHeight="1">
      <c r="A76" s="26"/>
      <c r="B76" s="21" t="s">
        <v>112</v>
      </c>
      <c r="C76" s="31">
        <v>58</v>
      </c>
      <c r="D76" s="31"/>
      <c r="E76" s="31">
        <v>4720</v>
      </c>
      <c r="F76" s="10">
        <v>4720</v>
      </c>
      <c r="I76" s="50"/>
    </row>
    <row r="77" spans="1:9" s="1" customFormat="1" ht="27" customHeight="1">
      <c r="A77" s="26"/>
      <c r="B77" s="21" t="s">
        <v>113</v>
      </c>
      <c r="C77" s="31">
        <v>58</v>
      </c>
      <c r="D77" s="31"/>
      <c r="E77" s="31">
        <v>4856</v>
      </c>
      <c r="F77" s="10">
        <v>4856</v>
      </c>
      <c r="I77" s="50"/>
    </row>
    <row r="78" spans="1:9" s="1" customFormat="1" ht="27" customHeight="1">
      <c r="A78" s="26"/>
      <c r="B78" s="21" t="s">
        <v>114</v>
      </c>
      <c r="C78" s="31">
        <v>87</v>
      </c>
      <c r="D78" s="31"/>
      <c r="E78" s="31">
        <v>7308</v>
      </c>
      <c r="F78" s="10">
        <v>7308</v>
      </c>
      <c r="I78" s="50"/>
    </row>
    <row r="79" spans="1:9" s="1" customFormat="1" ht="27" customHeight="1">
      <c r="A79" s="26"/>
      <c r="B79" s="21" t="s">
        <v>115</v>
      </c>
      <c r="C79" s="31">
        <v>306</v>
      </c>
      <c r="D79" s="31"/>
      <c r="E79" s="31">
        <v>25620</v>
      </c>
      <c r="F79" s="10">
        <v>25620</v>
      </c>
      <c r="I79" s="50"/>
    </row>
    <row r="80" spans="1:9" s="1" customFormat="1" ht="27" customHeight="1">
      <c r="A80" s="26"/>
      <c r="B80" s="21" t="s">
        <v>116</v>
      </c>
      <c r="C80" s="31">
        <v>6</v>
      </c>
      <c r="D80" s="31">
        <v>504</v>
      </c>
      <c r="E80" s="31"/>
      <c r="F80" s="10">
        <v>504</v>
      </c>
      <c r="I80" s="52"/>
    </row>
    <row r="81" spans="1:9" s="1" customFormat="1" ht="27" customHeight="1">
      <c r="A81" s="26"/>
      <c r="B81" s="21" t="s">
        <v>118</v>
      </c>
      <c r="C81" s="31">
        <v>32</v>
      </c>
      <c r="D81" s="31">
        <v>2604</v>
      </c>
      <c r="E81" s="54"/>
      <c r="F81" s="10">
        <v>2604</v>
      </c>
      <c r="I81" s="50"/>
    </row>
    <row r="82" spans="1:9" s="1" customFormat="1" ht="27" customHeight="1">
      <c r="A82" s="23" t="s">
        <v>164</v>
      </c>
      <c r="B82" s="23"/>
      <c r="C82" s="32">
        <v>2773</v>
      </c>
      <c r="D82" s="32">
        <v>0</v>
      </c>
      <c r="E82" s="32">
        <v>216712</v>
      </c>
      <c r="F82" s="10">
        <v>216712</v>
      </c>
      <c r="I82" s="50"/>
    </row>
    <row r="83" spans="1:9" s="1" customFormat="1" ht="27" customHeight="1">
      <c r="A83" s="14" t="s">
        <v>165</v>
      </c>
      <c r="B83" s="21" t="s">
        <v>120</v>
      </c>
      <c r="C83" s="31">
        <v>1000</v>
      </c>
      <c r="D83" s="54"/>
      <c r="E83" s="31">
        <v>69404</v>
      </c>
      <c r="F83" s="10">
        <v>69404</v>
      </c>
      <c r="I83" s="50"/>
    </row>
    <row r="84" spans="1:9" s="1" customFormat="1" ht="27" customHeight="1">
      <c r="A84" s="14"/>
      <c r="B84" s="21" t="s">
        <v>121</v>
      </c>
      <c r="C84" s="31">
        <v>138</v>
      </c>
      <c r="D84" s="54"/>
      <c r="E84" s="31">
        <v>11592</v>
      </c>
      <c r="F84" s="10">
        <v>11592</v>
      </c>
      <c r="I84" s="50"/>
    </row>
    <row r="85" spans="1:9" s="1" customFormat="1" ht="27" customHeight="1">
      <c r="A85" s="14"/>
      <c r="B85" s="21" t="s">
        <v>122</v>
      </c>
      <c r="C85" s="31">
        <v>122</v>
      </c>
      <c r="D85" s="54"/>
      <c r="E85" s="31">
        <v>10248</v>
      </c>
      <c r="F85" s="10">
        <v>10248</v>
      </c>
      <c r="I85" s="50"/>
    </row>
    <row r="86" spans="1:9" s="1" customFormat="1" ht="27" customHeight="1">
      <c r="A86" s="14"/>
      <c r="B86" s="21" t="s">
        <v>123</v>
      </c>
      <c r="C86" s="53">
        <v>63</v>
      </c>
      <c r="D86" s="31"/>
      <c r="E86" s="53">
        <v>5040</v>
      </c>
      <c r="F86" s="10">
        <v>5040</v>
      </c>
      <c r="I86" s="52"/>
    </row>
    <row r="87" spans="1:9" s="1" customFormat="1" ht="27" customHeight="1">
      <c r="A87" s="14"/>
      <c r="B87" s="21" t="s">
        <v>124</v>
      </c>
      <c r="C87" s="53">
        <v>1450</v>
      </c>
      <c r="D87" s="53"/>
      <c r="E87" s="53">
        <v>120428</v>
      </c>
      <c r="F87" s="10">
        <v>120428</v>
      </c>
      <c r="I87" s="50"/>
    </row>
    <row r="88" spans="1:9" s="1" customFormat="1" ht="30.75" customHeight="1">
      <c r="A88" s="23" t="s">
        <v>166</v>
      </c>
      <c r="B88" s="23"/>
      <c r="C88" s="12">
        <v>4023</v>
      </c>
      <c r="D88" s="12">
        <v>0</v>
      </c>
      <c r="E88" s="12">
        <v>310260</v>
      </c>
      <c r="F88" s="10">
        <v>310260</v>
      </c>
      <c r="I88" s="50"/>
    </row>
    <row r="89" spans="1:9" s="1" customFormat="1" ht="30.75" customHeight="1">
      <c r="A89" s="14" t="s">
        <v>167</v>
      </c>
      <c r="B89" s="21" t="s">
        <v>126</v>
      </c>
      <c r="C89" s="31">
        <v>1017</v>
      </c>
      <c r="D89" s="54"/>
      <c r="E89" s="31">
        <v>74008</v>
      </c>
      <c r="F89" s="10">
        <v>74008</v>
      </c>
      <c r="I89" s="50"/>
    </row>
    <row r="90" spans="1:9" s="1" customFormat="1" ht="30.75" customHeight="1">
      <c r="A90" s="14"/>
      <c r="B90" s="21" t="s">
        <v>127</v>
      </c>
      <c r="C90" s="31">
        <v>672</v>
      </c>
      <c r="D90" s="54"/>
      <c r="E90" s="31">
        <v>46952</v>
      </c>
      <c r="F90" s="10">
        <v>46952</v>
      </c>
      <c r="I90" s="50"/>
    </row>
    <row r="91" spans="1:9" s="1" customFormat="1" ht="30.75" customHeight="1">
      <c r="A91" s="14"/>
      <c r="B91" s="21" t="s">
        <v>128</v>
      </c>
      <c r="C91" s="31">
        <v>77</v>
      </c>
      <c r="D91" s="54"/>
      <c r="E91" s="31">
        <v>6468</v>
      </c>
      <c r="F91" s="10">
        <v>6468</v>
      </c>
      <c r="I91" s="50"/>
    </row>
    <row r="92" spans="1:9" s="1" customFormat="1" ht="30.75" customHeight="1">
      <c r="A92" s="14"/>
      <c r="B92" s="21" t="s">
        <v>129</v>
      </c>
      <c r="C92" s="31">
        <v>206</v>
      </c>
      <c r="D92" s="54"/>
      <c r="E92" s="31">
        <v>17264</v>
      </c>
      <c r="F92" s="10">
        <v>17264</v>
      </c>
      <c r="I92" s="50"/>
    </row>
    <row r="93" spans="1:9" s="1" customFormat="1" ht="30.75" customHeight="1">
      <c r="A93" s="14"/>
      <c r="B93" s="21" t="s">
        <v>130</v>
      </c>
      <c r="C93" s="31">
        <v>106</v>
      </c>
      <c r="D93" s="54"/>
      <c r="E93" s="31">
        <v>9000</v>
      </c>
      <c r="F93" s="10">
        <v>9000</v>
      </c>
      <c r="I93" s="50"/>
    </row>
    <row r="94" spans="1:9" s="1" customFormat="1" ht="30.75" customHeight="1">
      <c r="A94" s="14"/>
      <c r="B94" s="21" t="s">
        <v>131</v>
      </c>
      <c r="C94" s="31">
        <v>122</v>
      </c>
      <c r="D94" s="54"/>
      <c r="E94" s="31">
        <v>10164</v>
      </c>
      <c r="F94" s="10">
        <v>10164</v>
      </c>
      <c r="I94" s="50"/>
    </row>
    <row r="95" spans="1:9" s="1" customFormat="1" ht="30.75" customHeight="1">
      <c r="A95" s="14"/>
      <c r="B95" s="21" t="s">
        <v>132</v>
      </c>
      <c r="C95" s="31">
        <v>60</v>
      </c>
      <c r="D95" s="54"/>
      <c r="E95" s="31">
        <v>5040</v>
      </c>
      <c r="F95" s="10">
        <v>5040</v>
      </c>
      <c r="I95" s="50"/>
    </row>
    <row r="96" spans="1:9" s="1" customFormat="1" ht="30.75" customHeight="1">
      <c r="A96" s="14"/>
      <c r="B96" s="21" t="s">
        <v>133</v>
      </c>
      <c r="C96" s="31">
        <v>164</v>
      </c>
      <c r="D96" s="54"/>
      <c r="E96" s="31">
        <v>13720</v>
      </c>
      <c r="F96" s="10">
        <v>13720</v>
      </c>
      <c r="I96" s="50"/>
    </row>
    <row r="97" spans="1:9" s="1" customFormat="1" ht="30.75" customHeight="1">
      <c r="A97" s="14"/>
      <c r="B97" s="21" t="s">
        <v>134</v>
      </c>
      <c r="C97" s="31">
        <v>68</v>
      </c>
      <c r="D97" s="54"/>
      <c r="E97" s="31">
        <v>5628</v>
      </c>
      <c r="F97" s="10">
        <v>5628</v>
      </c>
      <c r="I97" s="50"/>
    </row>
    <row r="98" spans="1:9" s="1" customFormat="1" ht="30.75" customHeight="1">
      <c r="A98" s="14"/>
      <c r="B98" s="34" t="s">
        <v>135</v>
      </c>
      <c r="C98" s="31">
        <v>91</v>
      </c>
      <c r="D98" s="54"/>
      <c r="E98" s="31">
        <v>7636</v>
      </c>
      <c r="F98" s="10">
        <v>7636</v>
      </c>
      <c r="I98" s="50"/>
    </row>
    <row r="99" spans="1:9" s="1" customFormat="1" ht="30.75" customHeight="1">
      <c r="A99" s="14"/>
      <c r="B99" s="21" t="s">
        <v>136</v>
      </c>
      <c r="C99" s="53">
        <v>1338</v>
      </c>
      <c r="D99" s="31"/>
      <c r="E99" s="53">
        <v>105904</v>
      </c>
      <c r="F99" s="10">
        <v>105904</v>
      </c>
      <c r="I99" s="50"/>
    </row>
    <row r="100" spans="1:9" s="1" customFormat="1" ht="30.75" customHeight="1">
      <c r="A100" s="14"/>
      <c r="B100" s="21" t="s">
        <v>137</v>
      </c>
      <c r="C100" s="53">
        <v>102</v>
      </c>
      <c r="D100" s="31"/>
      <c r="E100" s="53">
        <v>8476</v>
      </c>
      <c r="F100" s="10">
        <v>8476</v>
      </c>
      <c r="I100" s="50"/>
    </row>
    <row r="101" spans="1:9" s="1" customFormat="1" ht="30.75" customHeight="1">
      <c r="A101" s="35" t="s">
        <v>168</v>
      </c>
      <c r="B101" s="47" t="s">
        <v>138</v>
      </c>
      <c r="C101" s="37">
        <v>78</v>
      </c>
      <c r="D101" s="37"/>
      <c r="E101" s="37">
        <v>6204</v>
      </c>
      <c r="F101" s="10">
        <v>6204</v>
      </c>
      <c r="I101" s="5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7.25" customHeight="1">
      <c r="A103" s="38"/>
      <c r="B103" s="38"/>
      <c r="C103" s="39"/>
      <c r="D103" s="39"/>
      <c r="E103" s="39"/>
      <c r="F103" s="40"/>
    </row>
    <row r="104" spans="1:6" s="1" customFormat="1" ht="14.25">
      <c r="A104" s="41" t="s">
        <v>169</v>
      </c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1"/>
      <c r="B106" s="41"/>
      <c r="C106" s="41"/>
      <c r="D106" s="41"/>
      <c r="E106" s="41"/>
      <c r="F106" s="41"/>
    </row>
    <row r="107" spans="1:6" s="1" customFormat="1" ht="14.25">
      <c r="A107" s="42"/>
      <c r="B107" s="42"/>
      <c r="C107" s="42"/>
      <c r="D107" s="42"/>
      <c r="E107" s="42"/>
      <c r="F107" s="42"/>
    </row>
    <row r="108" spans="3:6" s="1" customFormat="1" ht="14.25">
      <c r="C108" s="43" t="s">
        <v>185</v>
      </c>
      <c r="D108" s="44"/>
      <c r="E108" s="44"/>
      <c r="F108" s="44"/>
    </row>
  </sheetData>
  <sheetProtection/>
  <mergeCells count="16">
    <mergeCell ref="A1:F1"/>
    <mergeCell ref="A2:C2"/>
    <mergeCell ref="D2:F2"/>
    <mergeCell ref="A4:B4"/>
    <mergeCell ref="C108:F108"/>
    <mergeCell ref="A6:A21"/>
    <mergeCell ref="A23:A35"/>
    <mergeCell ref="A37:A41"/>
    <mergeCell ref="A43:A46"/>
    <mergeCell ref="A48:A56"/>
    <mergeCell ref="A58:A65"/>
    <mergeCell ref="A67:A69"/>
    <mergeCell ref="A71:A81"/>
    <mergeCell ref="A83:A87"/>
    <mergeCell ref="A89:A100"/>
    <mergeCell ref="A104:F10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workbookViewId="0" topLeftCell="A22">
      <selection activeCell="B46" sqref="B46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6" width="11.625" style="1" customWidth="1"/>
    <col min="7" max="8" width="4.25390625" style="1" customWidth="1"/>
    <col min="9" max="9" width="40.25390625" style="1" customWidth="1"/>
    <col min="10" max="16384" width="9.00390625" style="1" customWidth="1"/>
  </cols>
  <sheetData>
    <row r="1" spans="1:6" s="1" customFormat="1" ht="47.25" customHeight="1">
      <c r="A1" s="2" t="s">
        <v>186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187</v>
      </c>
      <c r="E2" s="5"/>
      <c r="F2" s="5"/>
    </row>
    <row r="3" spans="1:9" s="1" customFormat="1" ht="33.75" customHeight="1">
      <c r="A3" s="6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  <c r="I3" s="44"/>
    </row>
    <row r="4" spans="1:9" s="1" customFormat="1" ht="18" customHeight="1">
      <c r="A4" s="8" t="s">
        <v>147</v>
      </c>
      <c r="B4" s="8"/>
      <c r="C4" s="9">
        <v>27309</v>
      </c>
      <c r="D4" s="9">
        <v>5624</v>
      </c>
      <c r="E4" s="9">
        <v>545808</v>
      </c>
      <c r="F4" s="10">
        <v>551432</v>
      </c>
      <c r="I4" s="50"/>
    </row>
    <row r="5" spans="1:9" s="1" customFormat="1" ht="18" customHeight="1">
      <c r="A5" s="11" t="s">
        <v>148</v>
      </c>
      <c r="B5" s="11"/>
      <c r="C5" s="12">
        <v>3881</v>
      </c>
      <c r="D5" s="12">
        <v>508</v>
      </c>
      <c r="E5" s="12">
        <v>81440</v>
      </c>
      <c r="F5" s="10">
        <v>81948</v>
      </c>
      <c r="I5" s="50"/>
    </row>
    <row r="6" spans="1:9" s="1" customFormat="1" ht="18" customHeight="1">
      <c r="A6" s="14" t="s">
        <v>149</v>
      </c>
      <c r="B6" s="15" t="s">
        <v>37</v>
      </c>
      <c r="C6" s="16">
        <v>108</v>
      </c>
      <c r="D6" s="16"/>
      <c r="E6" s="16">
        <v>1992</v>
      </c>
      <c r="F6" s="10">
        <v>1992</v>
      </c>
      <c r="I6" s="50"/>
    </row>
    <row r="7" spans="1:9" s="1" customFormat="1" ht="18" customHeight="1">
      <c r="A7" s="14"/>
      <c r="B7" s="15" t="s">
        <v>38</v>
      </c>
      <c r="C7" s="16">
        <v>191</v>
      </c>
      <c r="D7" s="16"/>
      <c r="E7" s="16">
        <v>4036</v>
      </c>
      <c r="F7" s="10">
        <v>4036</v>
      </c>
      <c r="I7" s="50"/>
    </row>
    <row r="8" spans="1:9" s="1" customFormat="1" ht="18" customHeight="1">
      <c r="A8" s="14"/>
      <c r="B8" s="15" t="s">
        <v>39</v>
      </c>
      <c r="C8" s="16">
        <v>243</v>
      </c>
      <c r="D8" s="16"/>
      <c r="E8" s="16">
        <v>5200</v>
      </c>
      <c r="F8" s="10">
        <v>5200</v>
      </c>
      <c r="I8" s="50"/>
    </row>
    <row r="9" spans="1:9" s="1" customFormat="1" ht="18" customHeight="1">
      <c r="A9" s="14"/>
      <c r="B9" s="15" t="s">
        <v>40</v>
      </c>
      <c r="C9" s="16">
        <v>256</v>
      </c>
      <c r="D9" s="16"/>
      <c r="E9" s="16">
        <v>5488</v>
      </c>
      <c r="F9" s="10">
        <v>5488</v>
      </c>
      <c r="I9" s="50"/>
    </row>
    <row r="10" spans="1:9" s="1" customFormat="1" ht="18" customHeight="1">
      <c r="A10" s="14"/>
      <c r="B10" s="15" t="s">
        <v>41</v>
      </c>
      <c r="C10" s="16">
        <v>110</v>
      </c>
      <c r="D10" s="16"/>
      <c r="E10" s="16">
        <v>2348</v>
      </c>
      <c r="F10" s="10">
        <v>2348</v>
      </c>
      <c r="I10" s="50"/>
    </row>
    <row r="11" spans="1:9" s="1" customFormat="1" ht="18" customHeight="1">
      <c r="A11" s="14"/>
      <c r="B11" s="15" t="s">
        <v>42</v>
      </c>
      <c r="C11" s="16">
        <v>109</v>
      </c>
      <c r="D11" s="16"/>
      <c r="E11" s="16">
        <v>2060</v>
      </c>
      <c r="F11" s="10">
        <v>2060</v>
      </c>
      <c r="I11" s="50"/>
    </row>
    <row r="12" spans="1:9" s="1" customFormat="1" ht="18" customHeight="1">
      <c r="A12" s="14"/>
      <c r="B12" s="15" t="s">
        <v>43</v>
      </c>
      <c r="C12" s="16">
        <v>158</v>
      </c>
      <c r="D12" s="16"/>
      <c r="E12" s="16">
        <v>3312</v>
      </c>
      <c r="F12" s="10">
        <v>3312</v>
      </c>
      <c r="I12" s="50"/>
    </row>
    <row r="13" spans="1:9" s="1" customFormat="1" ht="18" customHeight="1">
      <c r="A13" s="14"/>
      <c r="B13" s="15" t="s">
        <v>44</v>
      </c>
      <c r="C13" s="16">
        <v>113</v>
      </c>
      <c r="D13" s="16"/>
      <c r="E13" s="16">
        <v>2328</v>
      </c>
      <c r="F13" s="10">
        <v>2328</v>
      </c>
      <c r="I13" s="50"/>
    </row>
    <row r="14" spans="1:9" s="1" customFormat="1" ht="18" customHeight="1">
      <c r="A14" s="14"/>
      <c r="B14" s="15" t="s">
        <v>45</v>
      </c>
      <c r="C14" s="16">
        <v>955</v>
      </c>
      <c r="D14" s="16"/>
      <c r="E14" s="16">
        <v>20324</v>
      </c>
      <c r="F14" s="10">
        <v>20324</v>
      </c>
      <c r="I14" s="50"/>
    </row>
    <row r="15" spans="1:9" s="1" customFormat="1" ht="18" customHeight="1">
      <c r="A15" s="14"/>
      <c r="B15" s="15" t="s">
        <v>46</v>
      </c>
      <c r="C15" s="16">
        <v>56</v>
      </c>
      <c r="D15" s="16"/>
      <c r="E15" s="16">
        <v>1176</v>
      </c>
      <c r="F15" s="10">
        <v>1176</v>
      </c>
      <c r="I15" s="50"/>
    </row>
    <row r="16" spans="1:9" s="1" customFormat="1" ht="18" customHeight="1">
      <c r="A16" s="14"/>
      <c r="B16" s="15" t="s">
        <v>47</v>
      </c>
      <c r="C16" s="16">
        <v>84</v>
      </c>
      <c r="D16" s="16"/>
      <c r="E16" s="16">
        <v>1824</v>
      </c>
      <c r="F16" s="10">
        <v>1824</v>
      </c>
      <c r="I16" s="50"/>
    </row>
    <row r="17" spans="1:9" s="1" customFormat="1" ht="18" customHeight="1">
      <c r="A17" s="14"/>
      <c r="B17" s="15" t="s">
        <v>48</v>
      </c>
      <c r="C17" s="16">
        <v>21</v>
      </c>
      <c r="D17" s="16"/>
      <c r="E17" s="16">
        <v>440</v>
      </c>
      <c r="F17" s="10">
        <v>440</v>
      </c>
      <c r="I17" s="50"/>
    </row>
    <row r="18" spans="1:9" s="1" customFormat="1" ht="18" customHeight="1">
      <c r="A18" s="14"/>
      <c r="B18" s="15" t="s">
        <v>50</v>
      </c>
      <c r="C18" s="16">
        <v>646</v>
      </c>
      <c r="D18" s="16"/>
      <c r="E18" s="16">
        <v>15156</v>
      </c>
      <c r="F18" s="10">
        <v>15156</v>
      </c>
      <c r="I18" s="50"/>
    </row>
    <row r="19" spans="1:9" s="1" customFormat="1" ht="18" customHeight="1">
      <c r="A19" s="14"/>
      <c r="B19" s="15" t="s">
        <v>51</v>
      </c>
      <c r="C19" s="16">
        <v>519</v>
      </c>
      <c r="D19" s="16"/>
      <c r="E19" s="16">
        <v>10276</v>
      </c>
      <c r="F19" s="10">
        <v>10276</v>
      </c>
      <c r="I19" s="50"/>
    </row>
    <row r="20" spans="1:9" s="1" customFormat="1" ht="18" customHeight="1">
      <c r="A20" s="14"/>
      <c r="B20" s="15" t="s">
        <v>53</v>
      </c>
      <c r="C20" s="33">
        <v>22</v>
      </c>
      <c r="D20" s="16">
        <v>508</v>
      </c>
      <c r="E20" s="16"/>
      <c r="F20" s="10">
        <v>508</v>
      </c>
      <c r="I20" s="50"/>
    </row>
    <row r="21" spans="1:9" s="1" customFormat="1" ht="18" customHeight="1">
      <c r="A21" s="14"/>
      <c r="B21" s="17" t="s">
        <v>54</v>
      </c>
      <c r="C21" s="33">
        <v>290</v>
      </c>
      <c r="D21" s="16"/>
      <c r="E21" s="16">
        <v>5480</v>
      </c>
      <c r="F21" s="10">
        <v>5480</v>
      </c>
      <c r="I21" s="50"/>
    </row>
    <row r="22" spans="1:9" s="1" customFormat="1" ht="18" customHeight="1">
      <c r="A22" s="19" t="s">
        <v>183</v>
      </c>
      <c r="B22" s="19"/>
      <c r="C22" s="20">
        <v>4549</v>
      </c>
      <c r="D22" s="20">
        <v>3524</v>
      </c>
      <c r="E22" s="20">
        <v>82244</v>
      </c>
      <c r="F22" s="10">
        <v>85768</v>
      </c>
      <c r="I22" s="50"/>
    </row>
    <row r="23" spans="1:9" s="1" customFormat="1" ht="18" customHeight="1">
      <c r="A23" s="14" t="s">
        <v>173</v>
      </c>
      <c r="B23" s="21" t="s">
        <v>56</v>
      </c>
      <c r="C23" s="16">
        <v>1595</v>
      </c>
      <c r="D23" s="22"/>
      <c r="E23" s="16">
        <v>25928</v>
      </c>
      <c r="F23" s="10">
        <v>25928</v>
      </c>
      <c r="I23" s="50"/>
    </row>
    <row r="24" spans="1:9" s="1" customFormat="1" ht="18" customHeight="1">
      <c r="A24" s="14"/>
      <c r="B24" s="21" t="s">
        <v>57</v>
      </c>
      <c r="C24" s="16">
        <v>47</v>
      </c>
      <c r="D24" s="22"/>
      <c r="E24" s="16">
        <v>928</v>
      </c>
      <c r="F24" s="10">
        <v>928</v>
      </c>
      <c r="I24" s="50"/>
    </row>
    <row r="25" spans="1:9" s="1" customFormat="1" ht="18" customHeight="1">
      <c r="A25" s="14"/>
      <c r="B25" s="21" t="s">
        <v>58</v>
      </c>
      <c r="C25" s="16">
        <v>118</v>
      </c>
      <c r="D25" s="22"/>
      <c r="E25" s="16">
        <v>2472</v>
      </c>
      <c r="F25" s="10">
        <v>2472</v>
      </c>
      <c r="I25" s="50"/>
    </row>
    <row r="26" spans="1:9" s="1" customFormat="1" ht="18" customHeight="1">
      <c r="A26" s="14"/>
      <c r="B26" s="21" t="s">
        <v>59</v>
      </c>
      <c r="C26" s="16">
        <v>433</v>
      </c>
      <c r="D26" s="22"/>
      <c r="E26" s="16">
        <v>7952</v>
      </c>
      <c r="F26" s="10">
        <v>7952</v>
      </c>
      <c r="I26" s="50"/>
    </row>
    <row r="27" spans="1:9" s="1" customFormat="1" ht="18" customHeight="1">
      <c r="A27" s="14"/>
      <c r="B27" s="21" t="s">
        <v>60</v>
      </c>
      <c r="C27" s="16">
        <v>43</v>
      </c>
      <c r="D27" s="22"/>
      <c r="E27" s="16">
        <v>784</v>
      </c>
      <c r="F27" s="10">
        <v>784</v>
      </c>
      <c r="I27" s="50"/>
    </row>
    <row r="28" spans="1:9" s="1" customFormat="1" ht="18" customHeight="1">
      <c r="A28" s="14"/>
      <c r="B28" s="21" t="s">
        <v>61</v>
      </c>
      <c r="C28" s="33">
        <v>15</v>
      </c>
      <c r="D28" s="22">
        <v>360</v>
      </c>
      <c r="E28" s="16"/>
      <c r="F28" s="10">
        <v>360</v>
      </c>
      <c r="I28" s="51"/>
    </row>
    <row r="29" spans="1:9" s="1" customFormat="1" ht="18" customHeight="1">
      <c r="A29" s="14"/>
      <c r="B29" s="21" t="s">
        <v>63</v>
      </c>
      <c r="C29" s="16">
        <v>245</v>
      </c>
      <c r="D29" s="22"/>
      <c r="E29" s="16">
        <v>5212</v>
      </c>
      <c r="F29" s="10">
        <v>5212</v>
      </c>
      <c r="I29" s="50"/>
    </row>
    <row r="30" spans="1:9" s="1" customFormat="1" ht="18" customHeight="1">
      <c r="A30" s="14"/>
      <c r="B30" s="21" t="s">
        <v>64</v>
      </c>
      <c r="C30" s="16">
        <v>81</v>
      </c>
      <c r="D30" s="22"/>
      <c r="E30" s="16">
        <v>1552</v>
      </c>
      <c r="F30" s="10">
        <v>1552</v>
      </c>
      <c r="I30" s="50"/>
    </row>
    <row r="31" spans="1:9" s="1" customFormat="1" ht="18" customHeight="1">
      <c r="A31" s="14"/>
      <c r="B31" s="21" t="s">
        <v>65</v>
      </c>
      <c r="C31" s="16">
        <v>412</v>
      </c>
      <c r="D31" s="22"/>
      <c r="E31" s="16">
        <v>8572</v>
      </c>
      <c r="F31" s="10">
        <v>8572</v>
      </c>
      <c r="I31" s="50"/>
    </row>
    <row r="32" spans="1:9" s="1" customFormat="1" ht="18" customHeight="1">
      <c r="A32" s="14"/>
      <c r="B32" s="21" t="s">
        <v>66</v>
      </c>
      <c r="C32" s="16">
        <v>1081</v>
      </c>
      <c r="D32" s="22"/>
      <c r="E32" s="16">
        <v>22820</v>
      </c>
      <c r="F32" s="10">
        <v>22820</v>
      </c>
      <c r="I32" s="50"/>
    </row>
    <row r="33" spans="1:9" s="1" customFormat="1" ht="18" customHeight="1">
      <c r="A33" s="14"/>
      <c r="B33" s="21" t="s">
        <v>67</v>
      </c>
      <c r="C33" s="33">
        <v>94</v>
      </c>
      <c r="D33" s="16">
        <v>1996</v>
      </c>
      <c r="E33" s="22"/>
      <c r="F33" s="10">
        <v>1996</v>
      </c>
      <c r="I33" s="50"/>
    </row>
    <row r="34" spans="1:9" s="1" customFormat="1" ht="18" customHeight="1">
      <c r="A34" s="14"/>
      <c r="B34" s="21" t="s">
        <v>69</v>
      </c>
      <c r="C34" s="33">
        <v>331</v>
      </c>
      <c r="D34" s="16"/>
      <c r="E34" s="16">
        <v>6024</v>
      </c>
      <c r="F34" s="10">
        <v>6024</v>
      </c>
      <c r="I34" s="50"/>
    </row>
    <row r="35" spans="1:9" s="1" customFormat="1" ht="18" customHeight="1">
      <c r="A35" s="14"/>
      <c r="B35" s="21" t="s">
        <v>71</v>
      </c>
      <c r="C35" s="33">
        <v>54</v>
      </c>
      <c r="D35" s="16">
        <v>1168</v>
      </c>
      <c r="E35" s="22"/>
      <c r="F35" s="10">
        <v>1168</v>
      </c>
      <c r="I35" s="50"/>
    </row>
    <row r="36" spans="1:9" s="1" customFormat="1" ht="19.5" customHeight="1">
      <c r="A36" s="23" t="s">
        <v>152</v>
      </c>
      <c r="B36" s="23"/>
      <c r="C36" s="24">
        <v>1003</v>
      </c>
      <c r="D36" s="24">
        <v>0</v>
      </c>
      <c r="E36" s="24">
        <v>21148</v>
      </c>
      <c r="F36" s="10">
        <v>21148</v>
      </c>
      <c r="I36" s="50"/>
    </row>
    <row r="37" spans="1:9" s="1" customFormat="1" ht="19.5" customHeight="1">
      <c r="A37" s="14" t="s">
        <v>153</v>
      </c>
      <c r="B37" s="21" t="s">
        <v>73</v>
      </c>
      <c r="C37" s="16">
        <v>286</v>
      </c>
      <c r="D37" s="22"/>
      <c r="E37" s="16">
        <v>6672</v>
      </c>
      <c r="F37" s="10">
        <v>6672</v>
      </c>
      <c r="I37" s="50"/>
    </row>
    <row r="38" spans="1:9" s="1" customFormat="1" ht="19.5" customHeight="1">
      <c r="A38" s="14"/>
      <c r="B38" s="21" t="s">
        <v>74</v>
      </c>
      <c r="C38" s="16">
        <v>517</v>
      </c>
      <c r="D38" s="22"/>
      <c r="E38" s="16">
        <v>10228</v>
      </c>
      <c r="F38" s="10">
        <v>10228</v>
      </c>
      <c r="I38" s="50"/>
    </row>
    <row r="39" spans="1:9" s="1" customFormat="1" ht="19.5" customHeight="1">
      <c r="A39" s="14"/>
      <c r="B39" s="21" t="s">
        <v>75</v>
      </c>
      <c r="C39" s="16">
        <v>84</v>
      </c>
      <c r="D39" s="22"/>
      <c r="E39" s="16">
        <v>1820</v>
      </c>
      <c r="F39" s="10">
        <v>1820</v>
      </c>
      <c r="I39" s="50"/>
    </row>
    <row r="40" spans="1:9" s="1" customFormat="1" ht="19.5" customHeight="1">
      <c r="A40" s="14"/>
      <c r="B40" s="21" t="s">
        <v>76</v>
      </c>
      <c r="C40" s="16">
        <v>60</v>
      </c>
      <c r="D40" s="22"/>
      <c r="E40" s="16">
        <v>1252</v>
      </c>
      <c r="F40" s="10">
        <v>1252</v>
      </c>
      <c r="I40" s="50"/>
    </row>
    <row r="41" spans="1:9" s="1" customFormat="1" ht="19.5" customHeight="1">
      <c r="A41" s="14"/>
      <c r="B41" s="21" t="s">
        <v>77</v>
      </c>
      <c r="C41" s="16">
        <v>56</v>
      </c>
      <c r="D41" s="22"/>
      <c r="E41" s="16">
        <v>1176</v>
      </c>
      <c r="F41" s="10">
        <v>1176</v>
      </c>
      <c r="I41" s="50"/>
    </row>
    <row r="42" spans="1:9" s="1" customFormat="1" ht="19.5" customHeight="1">
      <c r="A42" s="23" t="s">
        <v>154</v>
      </c>
      <c r="B42" s="23"/>
      <c r="C42" s="12">
        <v>1116</v>
      </c>
      <c r="D42" s="12">
        <v>0</v>
      </c>
      <c r="E42" s="12">
        <v>26404</v>
      </c>
      <c r="F42" s="10">
        <v>26404</v>
      </c>
      <c r="I42" s="50"/>
    </row>
    <row r="43" spans="1:9" s="1" customFormat="1" ht="19.5" customHeight="1">
      <c r="A43" s="25" t="s">
        <v>155</v>
      </c>
      <c r="B43" s="21" t="s">
        <v>79</v>
      </c>
      <c r="C43" s="16">
        <v>286</v>
      </c>
      <c r="D43" s="22"/>
      <c r="E43" s="16">
        <v>8960</v>
      </c>
      <c r="F43" s="10">
        <v>8960</v>
      </c>
      <c r="I43" s="50"/>
    </row>
    <row r="44" spans="1:9" s="1" customFormat="1" ht="19.5" customHeight="1">
      <c r="A44" s="26"/>
      <c r="B44" s="21" t="s">
        <v>80</v>
      </c>
      <c r="C44" s="16">
        <v>510</v>
      </c>
      <c r="D44" s="22"/>
      <c r="E44" s="16">
        <v>10792</v>
      </c>
      <c r="F44" s="10">
        <v>10792</v>
      </c>
      <c r="I44" s="50"/>
    </row>
    <row r="45" spans="1:9" s="1" customFormat="1" ht="19.5" customHeight="1">
      <c r="A45" s="26"/>
      <c r="B45" s="21" t="s">
        <v>81</v>
      </c>
      <c r="C45" s="16">
        <v>166</v>
      </c>
      <c r="D45" s="22"/>
      <c r="E45" s="16">
        <v>3392</v>
      </c>
      <c r="F45" s="10">
        <v>3392</v>
      </c>
      <c r="I45" s="50"/>
    </row>
    <row r="46" spans="1:9" s="1" customFormat="1" ht="19.5" customHeight="1">
      <c r="A46" s="26"/>
      <c r="B46" s="21" t="s">
        <v>82</v>
      </c>
      <c r="C46" s="16">
        <v>154</v>
      </c>
      <c r="D46" s="22"/>
      <c r="E46" s="16">
        <v>3260</v>
      </c>
      <c r="F46" s="10">
        <v>3260</v>
      </c>
      <c r="I46" s="50"/>
    </row>
    <row r="47" spans="1:9" s="1" customFormat="1" ht="19.5" customHeight="1">
      <c r="A47" s="23" t="s">
        <v>156</v>
      </c>
      <c r="B47" s="23"/>
      <c r="C47" s="24">
        <v>3338</v>
      </c>
      <c r="D47" s="24">
        <v>768</v>
      </c>
      <c r="E47" s="24">
        <v>70724</v>
      </c>
      <c r="F47" s="10">
        <v>71492</v>
      </c>
      <c r="I47" s="50"/>
    </row>
    <row r="48" spans="1:9" s="1" customFormat="1" ht="19.5" customHeight="1">
      <c r="A48" s="27" t="s">
        <v>157</v>
      </c>
      <c r="B48" s="21" t="s">
        <v>84</v>
      </c>
      <c r="C48" s="16">
        <v>602</v>
      </c>
      <c r="D48" s="22"/>
      <c r="E48" s="16">
        <v>11188</v>
      </c>
      <c r="F48" s="10">
        <v>11188</v>
      </c>
      <c r="I48" s="50"/>
    </row>
    <row r="49" spans="1:9" s="1" customFormat="1" ht="19.5" customHeight="1">
      <c r="A49" s="27"/>
      <c r="B49" s="21" t="s">
        <v>85</v>
      </c>
      <c r="C49" s="16">
        <v>674</v>
      </c>
      <c r="D49" s="22"/>
      <c r="E49" s="16">
        <v>16176</v>
      </c>
      <c r="F49" s="10">
        <v>16176</v>
      </c>
      <c r="I49" s="50"/>
    </row>
    <row r="50" spans="1:9" s="1" customFormat="1" ht="19.5" customHeight="1">
      <c r="A50" s="27"/>
      <c r="B50" s="21" t="s">
        <v>86</v>
      </c>
      <c r="C50" s="16">
        <v>147</v>
      </c>
      <c r="D50" s="22"/>
      <c r="E50" s="16">
        <v>4088</v>
      </c>
      <c r="F50" s="10">
        <v>4088</v>
      </c>
      <c r="I50" s="50"/>
    </row>
    <row r="51" spans="1:9" s="1" customFormat="1" ht="19.5" customHeight="1">
      <c r="A51" s="27"/>
      <c r="B51" s="21" t="s">
        <v>87</v>
      </c>
      <c r="C51" s="16">
        <v>352</v>
      </c>
      <c r="D51" s="22"/>
      <c r="E51" s="16">
        <v>7324</v>
      </c>
      <c r="F51" s="10">
        <v>7324</v>
      </c>
      <c r="I51" s="50"/>
    </row>
    <row r="52" spans="1:9" s="1" customFormat="1" ht="19.5" customHeight="1">
      <c r="A52" s="27"/>
      <c r="B52" s="21" t="s">
        <v>88</v>
      </c>
      <c r="C52" s="16">
        <v>268</v>
      </c>
      <c r="D52" s="22"/>
      <c r="E52" s="16">
        <v>5684</v>
      </c>
      <c r="F52" s="10">
        <v>5684</v>
      </c>
      <c r="I52" s="50"/>
    </row>
    <row r="53" spans="1:9" s="1" customFormat="1" ht="19.5" customHeight="1">
      <c r="A53" s="27"/>
      <c r="B53" s="21" t="s">
        <v>89</v>
      </c>
      <c r="C53" s="16">
        <v>257</v>
      </c>
      <c r="D53" s="22"/>
      <c r="E53" s="16">
        <v>5256</v>
      </c>
      <c r="F53" s="10">
        <v>5256</v>
      </c>
      <c r="I53" s="50"/>
    </row>
    <row r="54" spans="1:9" s="1" customFormat="1" ht="19.5" customHeight="1">
      <c r="A54" s="27"/>
      <c r="B54" s="21" t="s">
        <v>90</v>
      </c>
      <c r="C54" s="16">
        <v>173</v>
      </c>
      <c r="D54" s="22"/>
      <c r="E54" s="16">
        <v>3600</v>
      </c>
      <c r="F54" s="10">
        <v>3600</v>
      </c>
      <c r="I54" s="50"/>
    </row>
    <row r="55" spans="1:9" s="1" customFormat="1" ht="19.5" customHeight="1">
      <c r="A55" s="27"/>
      <c r="B55" s="21" t="s">
        <v>91</v>
      </c>
      <c r="C55" s="16">
        <v>829</v>
      </c>
      <c r="D55" s="22"/>
      <c r="E55" s="16">
        <v>17408</v>
      </c>
      <c r="F55" s="10">
        <v>17408</v>
      </c>
      <c r="I55" s="50"/>
    </row>
    <row r="56" spans="1:9" s="1" customFormat="1" ht="19.5" customHeight="1">
      <c r="A56" s="27"/>
      <c r="B56" s="21" t="s">
        <v>92</v>
      </c>
      <c r="C56" s="33">
        <v>36</v>
      </c>
      <c r="D56" s="16">
        <v>768</v>
      </c>
      <c r="E56" s="22"/>
      <c r="F56" s="10">
        <v>768</v>
      </c>
      <c r="I56" s="50"/>
    </row>
    <row r="57" spans="1:9" s="1" customFormat="1" ht="19.5" customHeight="1">
      <c r="A57" s="28" t="s">
        <v>158</v>
      </c>
      <c r="B57" s="28"/>
      <c r="C57" s="12">
        <v>1962</v>
      </c>
      <c r="D57" s="12">
        <v>0</v>
      </c>
      <c r="E57" s="12">
        <v>39452</v>
      </c>
      <c r="F57" s="10">
        <v>39452</v>
      </c>
      <c r="I57" s="50"/>
    </row>
    <row r="58" spans="1:9" s="1" customFormat="1" ht="19.5" customHeight="1">
      <c r="A58" s="14" t="s">
        <v>159</v>
      </c>
      <c r="B58" s="21" t="s">
        <v>94</v>
      </c>
      <c r="C58" s="16">
        <v>561</v>
      </c>
      <c r="D58" s="22"/>
      <c r="E58" s="16">
        <v>12352</v>
      </c>
      <c r="F58" s="10">
        <v>12352</v>
      </c>
      <c r="I58" s="50"/>
    </row>
    <row r="59" spans="1:9" s="1" customFormat="1" ht="19.5" customHeight="1">
      <c r="A59" s="14"/>
      <c r="B59" s="21" t="s">
        <v>95</v>
      </c>
      <c r="C59" s="16">
        <v>490</v>
      </c>
      <c r="D59" s="22"/>
      <c r="E59" s="16">
        <v>8532</v>
      </c>
      <c r="F59" s="10">
        <v>8532</v>
      </c>
      <c r="I59" s="50"/>
    </row>
    <row r="60" spans="1:9" s="1" customFormat="1" ht="19.5" customHeight="1">
      <c r="A60" s="14"/>
      <c r="B60" s="21" t="s">
        <v>96</v>
      </c>
      <c r="C60" s="16">
        <v>87</v>
      </c>
      <c r="D60" s="22"/>
      <c r="E60" s="16">
        <v>1912</v>
      </c>
      <c r="F60" s="10">
        <v>1912</v>
      </c>
      <c r="I60" s="50"/>
    </row>
    <row r="61" spans="1:9" s="1" customFormat="1" ht="19.5" customHeight="1">
      <c r="A61" s="14"/>
      <c r="B61" s="21" t="s">
        <v>97</v>
      </c>
      <c r="C61" s="16">
        <v>189</v>
      </c>
      <c r="D61" s="22"/>
      <c r="E61" s="16">
        <v>3424</v>
      </c>
      <c r="F61" s="10">
        <v>3424</v>
      </c>
      <c r="I61" s="50"/>
    </row>
    <row r="62" spans="1:9" s="1" customFormat="1" ht="19.5" customHeight="1">
      <c r="A62" s="14"/>
      <c r="B62" s="21" t="s">
        <v>98</v>
      </c>
      <c r="C62" s="16">
        <v>351</v>
      </c>
      <c r="D62" s="22"/>
      <c r="E62" s="16">
        <v>7444</v>
      </c>
      <c r="F62" s="10">
        <v>7444</v>
      </c>
      <c r="I62" s="50"/>
    </row>
    <row r="63" spans="1:9" s="1" customFormat="1" ht="19.5" customHeight="1">
      <c r="A63" s="14"/>
      <c r="B63" s="21" t="s">
        <v>99</v>
      </c>
      <c r="C63" s="16">
        <v>129</v>
      </c>
      <c r="D63" s="22"/>
      <c r="E63" s="16">
        <v>2468</v>
      </c>
      <c r="F63" s="10">
        <v>2468</v>
      </c>
      <c r="I63" s="50"/>
    </row>
    <row r="64" spans="1:9" s="1" customFormat="1" ht="19.5" customHeight="1">
      <c r="A64" s="14"/>
      <c r="B64" s="21" t="s">
        <v>100</v>
      </c>
      <c r="C64" s="16">
        <v>113</v>
      </c>
      <c r="D64" s="22"/>
      <c r="E64" s="16">
        <v>2380</v>
      </c>
      <c r="F64" s="10">
        <v>2380</v>
      </c>
      <c r="I64" s="50"/>
    </row>
    <row r="65" spans="1:9" s="1" customFormat="1" ht="19.5" customHeight="1">
      <c r="A65" s="14"/>
      <c r="B65" s="21" t="s">
        <v>101</v>
      </c>
      <c r="C65" s="16">
        <v>42</v>
      </c>
      <c r="D65" s="16"/>
      <c r="E65" s="16">
        <v>940</v>
      </c>
      <c r="F65" s="10">
        <v>940</v>
      </c>
      <c r="I65" s="50"/>
    </row>
    <row r="66" spans="1:9" s="1" customFormat="1" ht="27" customHeight="1">
      <c r="A66" s="23" t="s">
        <v>184</v>
      </c>
      <c r="B66" s="23"/>
      <c r="C66" s="12">
        <v>1824</v>
      </c>
      <c r="D66" s="12">
        <v>0</v>
      </c>
      <c r="E66" s="12">
        <v>36096</v>
      </c>
      <c r="F66" s="10">
        <v>36096</v>
      </c>
      <c r="I66" s="50"/>
    </row>
    <row r="67" spans="1:9" s="1" customFormat="1" ht="27" customHeight="1">
      <c r="A67" s="14" t="s">
        <v>161</v>
      </c>
      <c r="B67" s="21" t="s">
        <v>103</v>
      </c>
      <c r="C67" s="10">
        <v>446</v>
      </c>
      <c r="D67" s="10"/>
      <c r="E67" s="10">
        <v>12348</v>
      </c>
      <c r="F67" s="10">
        <v>12348</v>
      </c>
      <c r="I67" s="50"/>
    </row>
    <row r="68" spans="1:9" s="1" customFormat="1" ht="27" customHeight="1">
      <c r="A68" s="14"/>
      <c r="B68" s="21" t="s">
        <v>104</v>
      </c>
      <c r="C68" s="10">
        <v>1204</v>
      </c>
      <c r="D68" s="10"/>
      <c r="E68" s="10">
        <v>20664</v>
      </c>
      <c r="F68" s="10">
        <v>20664</v>
      </c>
      <c r="I68" s="50"/>
    </row>
    <row r="69" spans="1:9" s="1" customFormat="1" ht="27" customHeight="1">
      <c r="A69" s="14"/>
      <c r="B69" s="21" t="s">
        <v>105</v>
      </c>
      <c r="C69" s="10">
        <v>174</v>
      </c>
      <c r="D69" s="10"/>
      <c r="E69" s="10">
        <v>3084</v>
      </c>
      <c r="F69" s="10">
        <v>3084</v>
      </c>
      <c r="I69" s="50"/>
    </row>
    <row r="70" spans="1:9" s="1" customFormat="1" ht="27" customHeight="1">
      <c r="A70" s="23" t="s">
        <v>162</v>
      </c>
      <c r="B70" s="23"/>
      <c r="C70" s="30">
        <v>3168</v>
      </c>
      <c r="D70" s="30">
        <v>824</v>
      </c>
      <c r="E70" s="30">
        <v>62336</v>
      </c>
      <c r="F70" s="10">
        <v>63160</v>
      </c>
      <c r="I70" s="50"/>
    </row>
    <row r="71" spans="1:9" s="1" customFormat="1" ht="27" customHeight="1">
      <c r="A71" s="25" t="s">
        <v>163</v>
      </c>
      <c r="B71" s="21" t="s">
        <v>107</v>
      </c>
      <c r="C71" s="16">
        <v>848</v>
      </c>
      <c r="D71" s="16"/>
      <c r="E71" s="16">
        <v>20288</v>
      </c>
      <c r="F71" s="10">
        <v>20288</v>
      </c>
      <c r="I71" s="50"/>
    </row>
    <row r="72" spans="1:9" s="1" customFormat="1" ht="27" customHeight="1">
      <c r="A72" s="26"/>
      <c r="B72" s="21" t="s">
        <v>108</v>
      </c>
      <c r="C72" s="16">
        <v>1646</v>
      </c>
      <c r="D72" s="16"/>
      <c r="E72" s="16">
        <v>28428</v>
      </c>
      <c r="F72" s="10">
        <v>28428</v>
      </c>
      <c r="I72" s="50"/>
    </row>
    <row r="73" spans="1:9" s="1" customFormat="1" ht="27" customHeight="1">
      <c r="A73" s="26"/>
      <c r="B73" s="21" t="s">
        <v>109</v>
      </c>
      <c r="C73" s="16">
        <v>47</v>
      </c>
      <c r="D73" s="16"/>
      <c r="E73" s="16">
        <v>1556</v>
      </c>
      <c r="F73" s="10">
        <v>1556</v>
      </c>
      <c r="I73" s="50"/>
    </row>
    <row r="74" spans="1:9" s="1" customFormat="1" ht="27" customHeight="1">
      <c r="A74" s="26"/>
      <c r="B74" s="21" t="s">
        <v>110</v>
      </c>
      <c r="C74" s="16">
        <v>33</v>
      </c>
      <c r="D74" s="16"/>
      <c r="E74" s="16">
        <v>692</v>
      </c>
      <c r="F74" s="10">
        <v>692</v>
      </c>
      <c r="I74" s="50"/>
    </row>
    <row r="75" spans="1:9" s="1" customFormat="1" ht="27" customHeight="1">
      <c r="A75" s="26"/>
      <c r="B75" s="21" t="s">
        <v>111</v>
      </c>
      <c r="C75" s="16">
        <v>47</v>
      </c>
      <c r="D75" s="16"/>
      <c r="E75" s="16">
        <v>928</v>
      </c>
      <c r="F75" s="10">
        <v>928</v>
      </c>
      <c r="I75" s="50"/>
    </row>
    <row r="76" spans="1:9" s="1" customFormat="1" ht="27" customHeight="1">
      <c r="A76" s="26"/>
      <c r="B76" s="21" t="s">
        <v>112</v>
      </c>
      <c r="C76" s="16">
        <v>58</v>
      </c>
      <c r="D76" s="16"/>
      <c r="E76" s="16">
        <v>1180</v>
      </c>
      <c r="F76" s="10">
        <v>1180</v>
      </c>
      <c r="I76" s="50"/>
    </row>
    <row r="77" spans="1:9" s="1" customFormat="1" ht="27" customHeight="1">
      <c r="A77" s="26"/>
      <c r="B77" s="21" t="s">
        <v>113</v>
      </c>
      <c r="C77" s="16">
        <v>58</v>
      </c>
      <c r="D77" s="16"/>
      <c r="E77" s="16">
        <v>1060</v>
      </c>
      <c r="F77" s="10">
        <v>1060</v>
      </c>
      <c r="I77" s="50"/>
    </row>
    <row r="78" spans="1:9" s="1" customFormat="1" ht="27" customHeight="1">
      <c r="A78" s="26"/>
      <c r="B78" s="21" t="s">
        <v>114</v>
      </c>
      <c r="C78" s="16">
        <v>87</v>
      </c>
      <c r="D78" s="16"/>
      <c r="E78" s="16">
        <v>1812</v>
      </c>
      <c r="F78" s="10">
        <v>1812</v>
      </c>
      <c r="I78" s="50"/>
    </row>
    <row r="79" spans="1:9" s="1" customFormat="1" ht="27" customHeight="1">
      <c r="A79" s="26"/>
      <c r="B79" s="21" t="s">
        <v>115</v>
      </c>
      <c r="C79" s="16">
        <v>306</v>
      </c>
      <c r="D79" s="16"/>
      <c r="E79" s="16">
        <v>6392</v>
      </c>
      <c r="F79" s="10">
        <v>6392</v>
      </c>
      <c r="I79" s="50"/>
    </row>
    <row r="80" spans="1:9" s="1" customFormat="1" ht="27" customHeight="1">
      <c r="A80" s="26"/>
      <c r="B80" s="21" t="s">
        <v>116</v>
      </c>
      <c r="C80" s="16">
        <v>6</v>
      </c>
      <c r="D80" s="16">
        <v>136</v>
      </c>
      <c r="E80" s="16"/>
      <c r="F80" s="10">
        <v>136</v>
      </c>
      <c r="I80" s="52"/>
    </row>
    <row r="81" spans="1:9" s="1" customFormat="1" ht="27" customHeight="1">
      <c r="A81" s="26"/>
      <c r="B81" s="21" t="s">
        <v>118</v>
      </c>
      <c r="C81" s="16">
        <v>32</v>
      </c>
      <c r="D81" s="16">
        <v>688</v>
      </c>
      <c r="E81" s="22"/>
      <c r="F81" s="10">
        <v>688</v>
      </c>
      <c r="I81" s="50"/>
    </row>
    <row r="82" spans="1:9" s="1" customFormat="1" ht="27" customHeight="1">
      <c r="A82" s="23" t="s">
        <v>164</v>
      </c>
      <c r="B82" s="23"/>
      <c r="C82" s="32">
        <v>2445</v>
      </c>
      <c r="D82" s="32">
        <v>0</v>
      </c>
      <c r="E82" s="32">
        <v>46980</v>
      </c>
      <c r="F82" s="10">
        <v>46980</v>
      </c>
      <c r="I82" s="50"/>
    </row>
    <row r="83" spans="1:9" s="1" customFormat="1" ht="27" customHeight="1">
      <c r="A83" s="14" t="s">
        <v>165</v>
      </c>
      <c r="B83" s="21" t="s">
        <v>120</v>
      </c>
      <c r="C83" s="16">
        <v>672</v>
      </c>
      <c r="D83" s="22"/>
      <c r="E83" s="16">
        <v>15860</v>
      </c>
      <c r="F83" s="10">
        <v>15860</v>
      </c>
      <c r="I83" s="50"/>
    </row>
    <row r="84" spans="1:9" s="1" customFormat="1" ht="27" customHeight="1">
      <c r="A84" s="14"/>
      <c r="B84" s="21" t="s">
        <v>121</v>
      </c>
      <c r="C84" s="16">
        <v>138</v>
      </c>
      <c r="D84" s="22"/>
      <c r="E84" s="16">
        <v>2312</v>
      </c>
      <c r="F84" s="10">
        <v>2312</v>
      </c>
      <c r="I84" s="50"/>
    </row>
    <row r="85" spans="1:9" s="1" customFormat="1" ht="27" customHeight="1">
      <c r="A85" s="14"/>
      <c r="B85" s="21" t="s">
        <v>122</v>
      </c>
      <c r="C85" s="16">
        <v>122</v>
      </c>
      <c r="D85" s="22"/>
      <c r="E85" s="16">
        <v>2632</v>
      </c>
      <c r="F85" s="10">
        <v>2632</v>
      </c>
      <c r="I85" s="50"/>
    </row>
    <row r="86" spans="1:9" s="1" customFormat="1" ht="27" customHeight="1">
      <c r="A86" s="14"/>
      <c r="B86" s="21" t="s">
        <v>123</v>
      </c>
      <c r="C86" s="33">
        <v>63</v>
      </c>
      <c r="D86" s="16"/>
      <c r="E86" s="33">
        <v>1332</v>
      </c>
      <c r="F86" s="10">
        <v>1332</v>
      </c>
      <c r="I86" s="52"/>
    </row>
    <row r="87" spans="1:9" s="1" customFormat="1" ht="27" customHeight="1">
      <c r="A87" s="14"/>
      <c r="B87" s="21" t="s">
        <v>124</v>
      </c>
      <c r="C87" s="33">
        <v>1450</v>
      </c>
      <c r="D87" s="33"/>
      <c r="E87" s="33">
        <v>24844</v>
      </c>
      <c r="F87" s="10">
        <v>24844</v>
      </c>
      <c r="I87" s="50"/>
    </row>
    <row r="88" spans="1:9" s="1" customFormat="1" ht="30.75" customHeight="1">
      <c r="A88" s="23" t="s">
        <v>166</v>
      </c>
      <c r="B88" s="23"/>
      <c r="C88" s="12">
        <v>4023</v>
      </c>
      <c r="D88" s="12">
        <v>0</v>
      </c>
      <c r="E88" s="12">
        <v>78984</v>
      </c>
      <c r="F88" s="10">
        <v>78984</v>
      </c>
      <c r="I88" s="50"/>
    </row>
    <row r="89" spans="1:9" s="1" customFormat="1" ht="30.75" customHeight="1">
      <c r="A89" s="14" t="s">
        <v>167</v>
      </c>
      <c r="B89" s="21" t="s">
        <v>126</v>
      </c>
      <c r="C89" s="16">
        <v>1017</v>
      </c>
      <c r="D89" s="22"/>
      <c r="E89" s="16">
        <v>20384</v>
      </c>
      <c r="F89" s="10">
        <v>20384</v>
      </c>
      <c r="I89" s="50"/>
    </row>
    <row r="90" spans="1:9" s="1" customFormat="1" ht="30.75" customHeight="1">
      <c r="A90" s="14"/>
      <c r="B90" s="21" t="s">
        <v>127</v>
      </c>
      <c r="C90" s="16">
        <v>672</v>
      </c>
      <c r="D90" s="22"/>
      <c r="E90" s="16">
        <v>15048</v>
      </c>
      <c r="F90" s="10">
        <v>15048</v>
      </c>
      <c r="I90" s="50"/>
    </row>
    <row r="91" spans="1:9" s="1" customFormat="1" ht="30.75" customHeight="1">
      <c r="A91" s="14"/>
      <c r="B91" s="21" t="s">
        <v>128</v>
      </c>
      <c r="C91" s="16">
        <v>77</v>
      </c>
      <c r="D91" s="22"/>
      <c r="E91" s="16">
        <v>1616</v>
      </c>
      <c r="F91" s="10">
        <v>1616</v>
      </c>
      <c r="I91" s="50"/>
    </row>
    <row r="92" spans="1:9" s="1" customFormat="1" ht="30.75" customHeight="1">
      <c r="A92" s="14"/>
      <c r="B92" s="21" t="s">
        <v>129</v>
      </c>
      <c r="C92" s="16">
        <v>206</v>
      </c>
      <c r="D92" s="22"/>
      <c r="E92" s="16">
        <v>4412</v>
      </c>
      <c r="F92" s="10">
        <v>4412</v>
      </c>
      <c r="I92" s="50"/>
    </row>
    <row r="93" spans="1:9" s="1" customFormat="1" ht="30.75" customHeight="1">
      <c r="A93" s="14"/>
      <c r="B93" s="21" t="s">
        <v>130</v>
      </c>
      <c r="C93" s="16">
        <v>106</v>
      </c>
      <c r="D93" s="22"/>
      <c r="E93" s="16">
        <v>2300</v>
      </c>
      <c r="F93" s="10">
        <v>2300</v>
      </c>
      <c r="I93" s="50"/>
    </row>
    <row r="94" spans="1:9" s="1" customFormat="1" ht="30.75" customHeight="1">
      <c r="A94" s="14"/>
      <c r="B94" s="21" t="s">
        <v>131</v>
      </c>
      <c r="C94" s="16">
        <v>122</v>
      </c>
      <c r="D94" s="22"/>
      <c r="E94" s="16">
        <v>2492</v>
      </c>
      <c r="F94" s="10">
        <v>2492</v>
      </c>
      <c r="I94" s="50"/>
    </row>
    <row r="95" spans="1:9" s="1" customFormat="1" ht="30.75" customHeight="1">
      <c r="A95" s="14"/>
      <c r="B95" s="21" t="s">
        <v>132</v>
      </c>
      <c r="C95" s="16">
        <v>60</v>
      </c>
      <c r="D95" s="22"/>
      <c r="E95" s="16">
        <v>1252</v>
      </c>
      <c r="F95" s="10">
        <v>1252</v>
      </c>
      <c r="I95" s="50"/>
    </row>
    <row r="96" spans="1:9" s="1" customFormat="1" ht="30.75" customHeight="1">
      <c r="A96" s="14"/>
      <c r="B96" s="21" t="s">
        <v>133</v>
      </c>
      <c r="C96" s="16">
        <v>164</v>
      </c>
      <c r="D96" s="22"/>
      <c r="E96" s="16">
        <v>3396</v>
      </c>
      <c r="F96" s="10">
        <v>3396</v>
      </c>
      <c r="I96" s="50"/>
    </row>
    <row r="97" spans="1:9" s="1" customFormat="1" ht="30.75" customHeight="1">
      <c r="A97" s="14"/>
      <c r="B97" s="21" t="s">
        <v>134</v>
      </c>
      <c r="C97" s="16">
        <v>68</v>
      </c>
      <c r="D97" s="22"/>
      <c r="E97" s="16">
        <v>1424</v>
      </c>
      <c r="F97" s="10">
        <v>1424</v>
      </c>
      <c r="I97" s="50"/>
    </row>
    <row r="98" spans="1:9" s="1" customFormat="1" ht="30.75" customHeight="1">
      <c r="A98" s="14"/>
      <c r="B98" s="34" t="s">
        <v>135</v>
      </c>
      <c r="C98" s="16">
        <v>91</v>
      </c>
      <c r="D98" s="22"/>
      <c r="E98" s="16">
        <v>1844</v>
      </c>
      <c r="F98" s="10">
        <v>1844</v>
      </c>
      <c r="I98" s="50"/>
    </row>
    <row r="99" spans="1:9" s="1" customFormat="1" ht="30.75" customHeight="1">
      <c r="A99" s="14"/>
      <c r="B99" s="21" t="s">
        <v>136</v>
      </c>
      <c r="C99" s="33">
        <v>1338</v>
      </c>
      <c r="D99" s="16"/>
      <c r="E99" s="33">
        <v>22712</v>
      </c>
      <c r="F99" s="10">
        <v>22712</v>
      </c>
      <c r="I99" s="50"/>
    </row>
    <row r="100" spans="1:9" s="1" customFormat="1" ht="30.75" customHeight="1">
      <c r="A100" s="14"/>
      <c r="B100" s="21" t="s">
        <v>137</v>
      </c>
      <c r="C100" s="33">
        <v>102</v>
      </c>
      <c r="D100" s="16"/>
      <c r="E100" s="33">
        <v>2104</v>
      </c>
      <c r="F100" s="10">
        <v>2104</v>
      </c>
      <c r="I100" s="50"/>
    </row>
    <row r="101" spans="1:9" s="1" customFormat="1" ht="30.75" customHeight="1">
      <c r="A101" s="35" t="s">
        <v>168</v>
      </c>
      <c r="B101" s="47" t="s">
        <v>138</v>
      </c>
      <c r="C101" s="37">
        <v>0</v>
      </c>
      <c r="D101" s="37"/>
      <c r="E101" s="37">
        <v>0</v>
      </c>
      <c r="F101" s="10">
        <v>0</v>
      </c>
      <c r="I101" s="5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7.25" customHeight="1">
      <c r="A103" s="38"/>
      <c r="B103" s="38"/>
      <c r="C103" s="39"/>
      <c r="D103" s="39"/>
      <c r="E103" s="39"/>
      <c r="F103" s="40"/>
    </row>
    <row r="104" spans="1:6" s="1" customFormat="1" ht="14.25">
      <c r="A104" s="41" t="s">
        <v>169</v>
      </c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1"/>
      <c r="B106" s="41"/>
      <c r="C106" s="41"/>
      <c r="D106" s="41"/>
      <c r="E106" s="41"/>
      <c r="F106" s="41"/>
    </row>
    <row r="107" spans="1:6" s="1" customFormat="1" ht="14.25">
      <c r="A107" s="42"/>
      <c r="B107" s="42"/>
      <c r="C107" s="42"/>
      <c r="D107" s="42"/>
      <c r="E107" s="42"/>
      <c r="F107" s="42"/>
    </row>
    <row r="108" spans="3:6" s="1" customFormat="1" ht="14.25">
      <c r="C108" s="43" t="s">
        <v>188</v>
      </c>
      <c r="D108" s="44"/>
      <c r="E108" s="44"/>
      <c r="F108" s="44"/>
    </row>
  </sheetData>
  <sheetProtection/>
  <mergeCells count="16">
    <mergeCell ref="A1:F1"/>
    <mergeCell ref="A2:C2"/>
    <mergeCell ref="D2:F2"/>
    <mergeCell ref="A4:B4"/>
    <mergeCell ref="C108:F108"/>
    <mergeCell ref="A6:A21"/>
    <mergeCell ref="A23:A35"/>
    <mergeCell ref="A37:A41"/>
    <mergeCell ref="A43:A46"/>
    <mergeCell ref="A48:A56"/>
    <mergeCell ref="A58:A65"/>
    <mergeCell ref="A67:A69"/>
    <mergeCell ref="A71:A81"/>
    <mergeCell ref="A83:A87"/>
    <mergeCell ref="A89:A100"/>
    <mergeCell ref="A104:F10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7"/>
  <sheetViews>
    <sheetView zoomScaleSheetLayoutView="100" workbookViewId="0" topLeftCell="A1">
      <selection activeCell="B19" sqref="A6:IV21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6" width="11.625" style="1" customWidth="1"/>
    <col min="7" max="8" width="4.25390625" style="1" customWidth="1"/>
    <col min="9" max="16384" width="9.00390625" style="1" customWidth="1"/>
  </cols>
  <sheetData>
    <row r="1" spans="1:6" s="1" customFormat="1" ht="47.25" customHeight="1">
      <c r="A1" s="2" t="s">
        <v>189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190</v>
      </c>
      <c r="E2" s="5"/>
      <c r="F2" s="5"/>
    </row>
    <row r="3" spans="1:6" s="1" customFormat="1" ht="33.75" customHeight="1">
      <c r="A3" s="6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</row>
    <row r="4" spans="1:6" s="1" customFormat="1" ht="18" customHeight="1">
      <c r="A4" s="8" t="s">
        <v>147</v>
      </c>
      <c r="B4" s="8"/>
      <c r="C4" s="9">
        <f>C5+C22+C36+C42+C47+C57+C66+C70+C81+C87+C100</f>
        <v>29061</v>
      </c>
      <c r="D4" s="9">
        <v>18856</v>
      </c>
      <c r="E4" s="9">
        <v>2480340</v>
      </c>
      <c r="F4" s="10">
        <v>2499196</v>
      </c>
    </row>
    <row r="5" spans="1:6" s="1" customFormat="1" ht="18" customHeight="1">
      <c r="A5" s="11" t="s">
        <v>148</v>
      </c>
      <c r="B5" s="11"/>
      <c r="C5" s="12">
        <f>SUM(C6:C21)</f>
        <v>4590</v>
      </c>
      <c r="D5" s="12">
        <v>2728</v>
      </c>
      <c r="E5" s="12">
        <v>391572</v>
      </c>
      <c r="F5" s="10">
        <v>394300</v>
      </c>
    </row>
    <row r="6" spans="1:6" s="1" customFormat="1" ht="18" customHeight="1">
      <c r="A6" s="14" t="s">
        <v>149</v>
      </c>
      <c r="B6" s="15" t="s">
        <v>37</v>
      </c>
      <c r="C6" s="16">
        <v>104</v>
      </c>
      <c r="D6" s="16"/>
      <c r="E6" s="16">
        <v>9152</v>
      </c>
      <c r="F6" s="10">
        <v>9152</v>
      </c>
    </row>
    <row r="7" spans="1:6" s="1" customFormat="1" ht="18" customHeight="1">
      <c r="A7" s="14"/>
      <c r="B7" s="15" t="s">
        <v>38</v>
      </c>
      <c r="C7" s="16">
        <v>179</v>
      </c>
      <c r="D7" s="16"/>
      <c r="E7" s="16">
        <v>15752</v>
      </c>
      <c r="F7" s="10">
        <v>15752</v>
      </c>
    </row>
    <row r="8" spans="1:6" s="1" customFormat="1" ht="18" customHeight="1">
      <c r="A8" s="14"/>
      <c r="B8" s="15" t="s">
        <v>39</v>
      </c>
      <c r="C8" s="16">
        <v>234</v>
      </c>
      <c r="D8" s="16"/>
      <c r="E8" s="16">
        <v>20528</v>
      </c>
      <c r="F8" s="10">
        <v>20528</v>
      </c>
    </row>
    <row r="9" spans="1:6" s="1" customFormat="1" ht="18" customHeight="1">
      <c r="A9" s="14"/>
      <c r="B9" s="15" t="s">
        <v>40</v>
      </c>
      <c r="C9" s="16">
        <v>247</v>
      </c>
      <c r="D9" s="16"/>
      <c r="E9" s="16">
        <v>21676</v>
      </c>
      <c r="F9" s="10">
        <v>21676</v>
      </c>
    </row>
    <row r="10" spans="1:6" s="1" customFormat="1" ht="18" customHeight="1">
      <c r="A10" s="14"/>
      <c r="B10" s="15" t="s">
        <v>41</v>
      </c>
      <c r="C10" s="16">
        <v>111</v>
      </c>
      <c r="D10" s="16"/>
      <c r="E10" s="16">
        <v>9768</v>
      </c>
      <c r="F10" s="10">
        <v>9768</v>
      </c>
    </row>
    <row r="11" spans="1:6" s="1" customFormat="1" ht="18" customHeight="1">
      <c r="A11" s="14"/>
      <c r="B11" s="15" t="s">
        <v>42</v>
      </c>
      <c r="C11" s="16">
        <v>106</v>
      </c>
      <c r="D11" s="16"/>
      <c r="E11" s="16">
        <v>9328</v>
      </c>
      <c r="F11" s="10">
        <v>9328</v>
      </c>
    </row>
    <row r="12" spans="1:6" s="1" customFormat="1" ht="18" customHeight="1">
      <c r="A12" s="14"/>
      <c r="B12" s="15" t="s">
        <v>43</v>
      </c>
      <c r="C12" s="16">
        <v>145</v>
      </c>
      <c r="D12" s="16"/>
      <c r="E12" s="16">
        <v>12760</v>
      </c>
      <c r="F12" s="10">
        <v>12760</v>
      </c>
    </row>
    <row r="13" spans="1:6" s="1" customFormat="1" ht="18" customHeight="1">
      <c r="A13" s="14"/>
      <c r="B13" s="15" t="s">
        <v>44</v>
      </c>
      <c r="C13" s="16">
        <v>98</v>
      </c>
      <c r="D13" s="16"/>
      <c r="E13" s="16">
        <v>8612</v>
      </c>
      <c r="F13" s="10">
        <v>8612</v>
      </c>
    </row>
    <row r="14" spans="1:6" s="1" customFormat="1" ht="18" customHeight="1">
      <c r="A14" s="14"/>
      <c r="B14" s="15" t="s">
        <v>45</v>
      </c>
      <c r="C14" s="16">
        <v>1046</v>
      </c>
      <c r="D14" s="16"/>
      <c r="E14" s="16">
        <v>91804</v>
      </c>
      <c r="F14" s="10">
        <v>91804</v>
      </c>
    </row>
    <row r="15" spans="1:6" s="1" customFormat="1" ht="18" customHeight="1">
      <c r="A15" s="14"/>
      <c r="B15" s="15" t="s">
        <v>46</v>
      </c>
      <c r="C15" s="16">
        <v>55</v>
      </c>
      <c r="D15" s="16"/>
      <c r="E15" s="16">
        <v>4804</v>
      </c>
      <c r="F15" s="10">
        <v>4804</v>
      </c>
    </row>
    <row r="16" spans="1:6" s="1" customFormat="1" ht="18" customHeight="1">
      <c r="A16" s="14"/>
      <c r="B16" s="15" t="s">
        <v>47</v>
      </c>
      <c r="C16" s="16">
        <v>70</v>
      </c>
      <c r="D16" s="16"/>
      <c r="E16" s="16">
        <v>6160</v>
      </c>
      <c r="F16" s="10">
        <v>6160</v>
      </c>
    </row>
    <row r="17" spans="1:6" s="1" customFormat="1" ht="18" customHeight="1">
      <c r="A17" s="14"/>
      <c r="B17" s="15" t="s">
        <v>48</v>
      </c>
      <c r="C17" s="16">
        <v>8</v>
      </c>
      <c r="D17" s="16">
        <v>704</v>
      </c>
      <c r="E17" s="16"/>
      <c r="F17" s="10">
        <v>704</v>
      </c>
    </row>
    <row r="18" spans="1:6" s="1" customFormat="1" ht="18" customHeight="1">
      <c r="A18" s="14"/>
      <c r="B18" s="15" t="s">
        <v>50</v>
      </c>
      <c r="C18" s="16">
        <v>1051</v>
      </c>
      <c r="D18" s="16"/>
      <c r="E18" s="16">
        <v>86896</v>
      </c>
      <c r="F18" s="10">
        <v>86896</v>
      </c>
    </row>
    <row r="19" spans="1:6" s="1" customFormat="1" ht="18" customHeight="1">
      <c r="A19" s="14"/>
      <c r="B19" s="15" t="s">
        <v>51</v>
      </c>
      <c r="C19" s="16">
        <v>802</v>
      </c>
      <c r="D19" s="16"/>
      <c r="E19" s="16">
        <v>66964</v>
      </c>
      <c r="F19" s="10">
        <v>66964</v>
      </c>
    </row>
    <row r="20" spans="1:6" s="1" customFormat="1" ht="18" customHeight="1">
      <c r="A20" s="14"/>
      <c r="B20" s="15" t="s">
        <v>53</v>
      </c>
      <c r="C20" s="16">
        <v>23</v>
      </c>
      <c r="D20" s="16">
        <v>2024</v>
      </c>
      <c r="E20" s="16"/>
      <c r="F20" s="10">
        <v>2024</v>
      </c>
    </row>
    <row r="21" spans="1:6" s="1" customFormat="1" ht="18" customHeight="1">
      <c r="A21" s="14"/>
      <c r="B21" s="17" t="s">
        <v>54</v>
      </c>
      <c r="C21" s="46">
        <v>311</v>
      </c>
      <c r="D21" s="16"/>
      <c r="E21" s="16">
        <v>27368</v>
      </c>
      <c r="F21" s="10">
        <v>27368</v>
      </c>
    </row>
    <row r="22" spans="1:6" s="1" customFormat="1" ht="18" customHeight="1">
      <c r="A22" s="19" t="s">
        <v>183</v>
      </c>
      <c r="B22" s="19"/>
      <c r="C22" s="20">
        <v>4630</v>
      </c>
      <c r="D22" s="20">
        <v>10888</v>
      </c>
      <c r="E22" s="20">
        <v>383880</v>
      </c>
      <c r="F22" s="20">
        <v>394768</v>
      </c>
    </row>
    <row r="23" spans="1:6" s="1" customFormat="1" ht="18" customHeight="1">
      <c r="A23" s="14" t="s">
        <v>173</v>
      </c>
      <c r="B23" s="21" t="s">
        <v>56</v>
      </c>
      <c r="C23" s="16">
        <v>1791</v>
      </c>
      <c r="D23" s="22"/>
      <c r="E23" s="16">
        <v>148612</v>
      </c>
      <c r="F23" s="10">
        <v>148612</v>
      </c>
    </row>
    <row r="24" spans="1:6" s="1" customFormat="1" ht="18" customHeight="1">
      <c r="A24" s="14"/>
      <c r="B24" s="21" t="s">
        <v>57</v>
      </c>
      <c r="C24" s="16">
        <v>41</v>
      </c>
      <c r="D24" s="22"/>
      <c r="E24" s="16">
        <v>3608</v>
      </c>
      <c r="F24" s="10">
        <v>3608</v>
      </c>
    </row>
    <row r="25" spans="1:6" s="1" customFormat="1" ht="18" customHeight="1">
      <c r="A25" s="14"/>
      <c r="B25" s="21" t="s">
        <v>58</v>
      </c>
      <c r="C25" s="16">
        <v>108</v>
      </c>
      <c r="D25" s="22"/>
      <c r="E25" s="16">
        <v>9504</v>
      </c>
      <c r="F25" s="10">
        <v>9504</v>
      </c>
    </row>
    <row r="26" spans="1:6" s="1" customFormat="1" ht="18" customHeight="1">
      <c r="A26" s="14"/>
      <c r="B26" s="21" t="s">
        <v>59</v>
      </c>
      <c r="C26" s="16">
        <v>399</v>
      </c>
      <c r="D26" s="22"/>
      <c r="E26" s="16">
        <v>34460</v>
      </c>
      <c r="F26" s="10">
        <v>34460</v>
      </c>
    </row>
    <row r="27" spans="1:6" s="1" customFormat="1" ht="18" customHeight="1">
      <c r="A27" s="14"/>
      <c r="B27" s="21" t="s">
        <v>60</v>
      </c>
      <c r="C27" s="16">
        <v>20</v>
      </c>
      <c r="D27" s="22"/>
      <c r="E27" s="16">
        <v>1760</v>
      </c>
      <c r="F27" s="10">
        <v>1760</v>
      </c>
    </row>
    <row r="28" spans="1:6" s="1" customFormat="1" ht="18" customHeight="1">
      <c r="A28" s="14"/>
      <c r="B28" s="21" t="s">
        <v>61</v>
      </c>
      <c r="C28" s="16">
        <v>9</v>
      </c>
      <c r="D28" s="22">
        <v>792</v>
      </c>
      <c r="E28" s="16"/>
      <c r="F28" s="10">
        <v>792</v>
      </c>
    </row>
    <row r="29" spans="1:6" s="1" customFormat="1" ht="18" customHeight="1">
      <c r="A29" s="14"/>
      <c r="B29" s="21" t="s">
        <v>63</v>
      </c>
      <c r="C29" s="16">
        <v>229</v>
      </c>
      <c r="D29" s="22"/>
      <c r="E29" s="16">
        <v>20140</v>
      </c>
      <c r="F29" s="10">
        <v>20140</v>
      </c>
    </row>
    <row r="30" spans="1:6" s="1" customFormat="1" ht="18" customHeight="1">
      <c r="A30" s="14"/>
      <c r="B30" s="21" t="s">
        <v>64</v>
      </c>
      <c r="C30" s="16">
        <v>69</v>
      </c>
      <c r="D30" s="22"/>
      <c r="E30" s="16">
        <v>5796</v>
      </c>
      <c r="F30" s="10">
        <v>5796</v>
      </c>
    </row>
    <row r="31" spans="1:6" s="1" customFormat="1" ht="18" customHeight="1">
      <c r="A31" s="14"/>
      <c r="B31" s="21" t="s">
        <v>65</v>
      </c>
      <c r="C31" s="16">
        <v>436</v>
      </c>
      <c r="D31" s="22"/>
      <c r="E31" s="16">
        <v>38224</v>
      </c>
      <c r="F31" s="10">
        <v>38224</v>
      </c>
    </row>
    <row r="32" spans="1:6" s="1" customFormat="1" ht="18" customHeight="1">
      <c r="A32" s="14"/>
      <c r="B32" s="21" t="s">
        <v>66</v>
      </c>
      <c r="C32" s="16">
        <v>1088</v>
      </c>
      <c r="D32" s="22"/>
      <c r="E32" s="16">
        <v>94908</v>
      </c>
      <c r="F32" s="10">
        <v>94908</v>
      </c>
    </row>
    <row r="33" spans="1:6" s="1" customFormat="1" ht="18" customHeight="1">
      <c r="A33" s="14"/>
      <c r="B33" s="21" t="s">
        <v>67</v>
      </c>
      <c r="C33" s="16">
        <v>68</v>
      </c>
      <c r="D33" s="22">
        <v>5640</v>
      </c>
      <c r="E33" s="16"/>
      <c r="F33" s="10">
        <v>5640</v>
      </c>
    </row>
    <row r="34" spans="1:6" s="1" customFormat="1" ht="18" customHeight="1">
      <c r="A34" s="14"/>
      <c r="B34" s="21" t="s">
        <v>69</v>
      </c>
      <c r="C34" s="16">
        <v>321</v>
      </c>
      <c r="D34" s="22"/>
      <c r="E34" s="16">
        <v>26868</v>
      </c>
      <c r="F34" s="10">
        <v>26868</v>
      </c>
    </row>
    <row r="35" spans="1:6" s="1" customFormat="1" ht="18" customHeight="1">
      <c r="A35" s="14"/>
      <c r="B35" s="21" t="s">
        <v>71</v>
      </c>
      <c r="C35" s="16">
        <v>51</v>
      </c>
      <c r="D35" s="22">
        <v>4456</v>
      </c>
      <c r="E35" s="16"/>
      <c r="F35" s="10">
        <v>4456</v>
      </c>
    </row>
    <row r="36" spans="1:6" s="1" customFormat="1" ht="19.5" customHeight="1">
      <c r="A36" s="23" t="s">
        <v>152</v>
      </c>
      <c r="B36" s="23"/>
      <c r="C36" s="24">
        <v>1059</v>
      </c>
      <c r="D36" s="24">
        <v>0</v>
      </c>
      <c r="E36" s="24">
        <v>91592</v>
      </c>
      <c r="F36" s="10">
        <v>91592</v>
      </c>
    </row>
    <row r="37" spans="1:6" s="1" customFormat="1" ht="19.5" customHeight="1">
      <c r="A37" s="14" t="s">
        <v>153</v>
      </c>
      <c r="B37" s="21" t="s">
        <v>73</v>
      </c>
      <c r="C37" s="16">
        <v>416</v>
      </c>
      <c r="D37" s="22"/>
      <c r="E37" s="16">
        <v>35216</v>
      </c>
      <c r="F37" s="10">
        <v>35216</v>
      </c>
    </row>
    <row r="38" spans="1:6" s="1" customFormat="1" ht="19.5" customHeight="1">
      <c r="A38" s="14"/>
      <c r="B38" s="21" t="s">
        <v>74</v>
      </c>
      <c r="C38" s="16">
        <v>477</v>
      </c>
      <c r="D38" s="22"/>
      <c r="E38" s="16">
        <v>41860</v>
      </c>
      <c r="F38" s="10">
        <v>41860</v>
      </c>
    </row>
    <row r="39" spans="1:6" s="1" customFormat="1" ht="19.5" customHeight="1">
      <c r="A39" s="14"/>
      <c r="B39" s="21" t="s">
        <v>75</v>
      </c>
      <c r="C39" s="16">
        <v>74</v>
      </c>
      <c r="D39" s="22"/>
      <c r="E39" s="16">
        <v>6512</v>
      </c>
      <c r="F39" s="10">
        <v>6512</v>
      </c>
    </row>
    <row r="40" spans="1:6" s="1" customFormat="1" ht="19.5" customHeight="1">
      <c r="A40" s="14"/>
      <c r="B40" s="21" t="s">
        <v>76</v>
      </c>
      <c r="C40" s="16">
        <v>51</v>
      </c>
      <c r="D40" s="22"/>
      <c r="E40" s="16">
        <v>4480</v>
      </c>
      <c r="F40" s="10">
        <v>4480</v>
      </c>
    </row>
    <row r="41" spans="1:6" s="1" customFormat="1" ht="19.5" customHeight="1">
      <c r="A41" s="14"/>
      <c r="B41" s="21" t="s">
        <v>77</v>
      </c>
      <c r="C41" s="16">
        <v>41</v>
      </c>
      <c r="D41" s="22"/>
      <c r="E41" s="16">
        <v>3524</v>
      </c>
      <c r="F41" s="10">
        <v>3524</v>
      </c>
    </row>
    <row r="42" spans="1:6" s="1" customFormat="1" ht="19.5" customHeight="1">
      <c r="A42" s="23" t="s">
        <v>154</v>
      </c>
      <c r="B42" s="23"/>
      <c r="C42" s="12">
        <v>1193</v>
      </c>
      <c r="D42" s="12">
        <v>0</v>
      </c>
      <c r="E42" s="12">
        <v>101912</v>
      </c>
      <c r="F42" s="10">
        <v>101912</v>
      </c>
    </row>
    <row r="43" spans="1:6" s="1" customFormat="1" ht="19.5" customHeight="1">
      <c r="A43" s="25" t="s">
        <v>155</v>
      </c>
      <c r="B43" s="21" t="s">
        <v>79</v>
      </c>
      <c r="C43" s="16">
        <v>436</v>
      </c>
      <c r="D43" s="22"/>
      <c r="E43" s="16">
        <v>36252</v>
      </c>
      <c r="F43" s="10">
        <v>36252</v>
      </c>
    </row>
    <row r="44" spans="1:6" s="1" customFormat="1" ht="19.5" customHeight="1">
      <c r="A44" s="26"/>
      <c r="B44" s="21" t="s">
        <v>80</v>
      </c>
      <c r="C44" s="16">
        <v>457</v>
      </c>
      <c r="D44" s="22"/>
      <c r="E44" s="16">
        <v>39908</v>
      </c>
      <c r="F44" s="10">
        <v>39908</v>
      </c>
    </row>
    <row r="45" spans="1:6" s="1" customFormat="1" ht="19.5" customHeight="1">
      <c r="A45" s="26"/>
      <c r="B45" s="21" t="s">
        <v>81</v>
      </c>
      <c r="C45" s="16">
        <v>150</v>
      </c>
      <c r="D45" s="22"/>
      <c r="E45" s="16">
        <v>12796</v>
      </c>
      <c r="F45" s="10">
        <v>12796</v>
      </c>
    </row>
    <row r="46" spans="1:6" s="1" customFormat="1" ht="19.5" customHeight="1">
      <c r="A46" s="26"/>
      <c r="B46" s="21" t="s">
        <v>82</v>
      </c>
      <c r="C46" s="16">
        <v>150</v>
      </c>
      <c r="D46" s="22"/>
      <c r="E46" s="16">
        <v>12956</v>
      </c>
      <c r="F46" s="10">
        <v>12956</v>
      </c>
    </row>
    <row r="47" spans="1:6" s="1" customFormat="1" ht="19.5" customHeight="1">
      <c r="A47" s="23" t="s">
        <v>156</v>
      </c>
      <c r="B47" s="23"/>
      <c r="C47" s="24">
        <v>3628</v>
      </c>
      <c r="D47" s="24">
        <v>2600</v>
      </c>
      <c r="E47" s="24">
        <v>310236</v>
      </c>
      <c r="F47" s="10">
        <v>312836</v>
      </c>
    </row>
    <row r="48" spans="1:6" s="1" customFormat="1" ht="19.5" customHeight="1">
      <c r="A48" s="27" t="s">
        <v>157</v>
      </c>
      <c r="B48" s="21" t="s">
        <v>84</v>
      </c>
      <c r="C48" s="16">
        <v>599</v>
      </c>
      <c r="D48" s="22"/>
      <c r="E48" s="16">
        <v>52704</v>
      </c>
      <c r="F48" s="10">
        <v>52704</v>
      </c>
    </row>
    <row r="49" spans="1:6" s="1" customFormat="1" ht="19.5" customHeight="1">
      <c r="A49" s="27"/>
      <c r="B49" s="21" t="s">
        <v>85</v>
      </c>
      <c r="C49" s="16">
        <v>1055</v>
      </c>
      <c r="D49" s="22"/>
      <c r="E49" s="16">
        <v>88616</v>
      </c>
      <c r="F49" s="10">
        <v>88616</v>
      </c>
    </row>
    <row r="50" spans="1:6" s="1" customFormat="1" ht="19.5" customHeight="1">
      <c r="A50" s="27"/>
      <c r="B50" s="21" t="s">
        <v>86</v>
      </c>
      <c r="C50" s="16">
        <v>261</v>
      </c>
      <c r="D50" s="22"/>
      <c r="E50" s="16">
        <v>21532</v>
      </c>
      <c r="F50" s="10">
        <v>21532</v>
      </c>
    </row>
    <row r="51" spans="1:6" s="1" customFormat="1" ht="19.5" customHeight="1">
      <c r="A51" s="27"/>
      <c r="B51" s="21" t="s">
        <v>87</v>
      </c>
      <c r="C51" s="16">
        <v>304</v>
      </c>
      <c r="D51" s="22"/>
      <c r="E51" s="16">
        <v>26528</v>
      </c>
      <c r="F51" s="10">
        <v>26528</v>
      </c>
    </row>
    <row r="52" spans="1:6" s="1" customFormat="1" ht="19.5" customHeight="1">
      <c r="A52" s="27"/>
      <c r="B52" s="21" t="s">
        <v>88</v>
      </c>
      <c r="C52" s="16">
        <v>232</v>
      </c>
      <c r="D52" s="22"/>
      <c r="E52" s="16">
        <v>20336</v>
      </c>
      <c r="F52" s="10">
        <v>20336</v>
      </c>
    </row>
    <row r="53" spans="1:6" s="1" customFormat="1" ht="19.5" customHeight="1">
      <c r="A53" s="27"/>
      <c r="B53" s="21" t="s">
        <v>89</v>
      </c>
      <c r="C53" s="16">
        <v>214</v>
      </c>
      <c r="D53" s="22"/>
      <c r="E53" s="16">
        <v>18832</v>
      </c>
      <c r="F53" s="10">
        <v>18832</v>
      </c>
    </row>
    <row r="54" spans="1:6" s="1" customFormat="1" ht="19.5" customHeight="1">
      <c r="A54" s="27"/>
      <c r="B54" s="21" t="s">
        <v>90</v>
      </c>
      <c r="C54" s="16">
        <v>150</v>
      </c>
      <c r="D54" s="22"/>
      <c r="E54" s="16">
        <v>13160</v>
      </c>
      <c r="F54" s="10">
        <v>13160</v>
      </c>
    </row>
    <row r="55" spans="1:6" s="1" customFormat="1" ht="19.5" customHeight="1">
      <c r="A55" s="27"/>
      <c r="B55" s="21" t="s">
        <v>91</v>
      </c>
      <c r="C55" s="16">
        <v>783</v>
      </c>
      <c r="D55" s="22"/>
      <c r="E55" s="16">
        <v>68528</v>
      </c>
      <c r="F55" s="10">
        <v>68528</v>
      </c>
    </row>
    <row r="56" spans="1:6" s="1" customFormat="1" ht="19.5" customHeight="1">
      <c r="A56" s="27"/>
      <c r="B56" s="21" t="s">
        <v>92</v>
      </c>
      <c r="C56" s="16">
        <v>30</v>
      </c>
      <c r="D56" s="22">
        <v>2600</v>
      </c>
      <c r="E56" s="16"/>
      <c r="F56" s="10">
        <v>2600</v>
      </c>
    </row>
    <row r="57" spans="1:6" s="1" customFormat="1" ht="19.5" customHeight="1">
      <c r="A57" s="28" t="s">
        <v>158</v>
      </c>
      <c r="B57" s="28"/>
      <c r="C57" s="12">
        <f>SUM(C58:C65)</f>
        <v>2148</v>
      </c>
      <c r="D57" s="12">
        <v>0</v>
      </c>
      <c r="E57" s="12">
        <v>184936</v>
      </c>
      <c r="F57" s="10">
        <v>184936</v>
      </c>
    </row>
    <row r="58" spans="1:6" s="1" customFormat="1" ht="19.5" customHeight="1">
      <c r="A58" s="14" t="s">
        <v>159</v>
      </c>
      <c r="B58" s="21" t="s">
        <v>94</v>
      </c>
      <c r="C58" s="16">
        <v>894</v>
      </c>
      <c r="D58" s="22"/>
      <c r="E58" s="16">
        <v>77272</v>
      </c>
      <c r="F58" s="10">
        <v>77272</v>
      </c>
    </row>
    <row r="59" spans="1:6" s="1" customFormat="1" ht="19.5" customHeight="1">
      <c r="A59" s="14"/>
      <c r="B59" s="21" t="s">
        <v>95</v>
      </c>
      <c r="C59" s="16">
        <v>425</v>
      </c>
      <c r="D59" s="22"/>
      <c r="E59" s="16">
        <v>36524</v>
      </c>
      <c r="F59" s="10">
        <v>36524</v>
      </c>
    </row>
    <row r="60" spans="1:6" s="1" customFormat="1" ht="19.5" customHeight="1">
      <c r="A60" s="14"/>
      <c r="B60" s="21" t="s">
        <v>96</v>
      </c>
      <c r="C60" s="16">
        <v>78</v>
      </c>
      <c r="D60" s="22"/>
      <c r="E60" s="16">
        <v>6536</v>
      </c>
      <c r="F60" s="10">
        <v>6536</v>
      </c>
    </row>
    <row r="61" spans="1:6" s="1" customFormat="1" ht="19.5" customHeight="1">
      <c r="A61" s="14"/>
      <c r="B61" s="21" t="s">
        <v>97</v>
      </c>
      <c r="C61" s="16">
        <v>172</v>
      </c>
      <c r="D61" s="22"/>
      <c r="E61" s="16">
        <v>15056</v>
      </c>
      <c r="F61" s="10">
        <v>15056</v>
      </c>
    </row>
    <row r="62" spans="1:6" s="1" customFormat="1" ht="19.5" customHeight="1">
      <c r="A62" s="14"/>
      <c r="B62" s="21" t="s">
        <v>98</v>
      </c>
      <c r="C62" s="16">
        <v>328</v>
      </c>
      <c r="D62" s="22"/>
      <c r="E62" s="16">
        <v>28232</v>
      </c>
      <c r="F62" s="10">
        <v>28232</v>
      </c>
    </row>
    <row r="63" spans="1:6" s="1" customFormat="1" ht="19.5" customHeight="1">
      <c r="A63" s="14"/>
      <c r="B63" s="21" t="s">
        <v>99</v>
      </c>
      <c r="C63" s="16">
        <v>112</v>
      </c>
      <c r="D63" s="22"/>
      <c r="E63" s="16">
        <v>9812</v>
      </c>
      <c r="F63" s="10">
        <v>9812</v>
      </c>
    </row>
    <row r="64" spans="1:6" s="1" customFormat="1" ht="19.5" customHeight="1">
      <c r="A64" s="14"/>
      <c r="B64" s="21" t="s">
        <v>100</v>
      </c>
      <c r="C64" s="46">
        <v>105</v>
      </c>
      <c r="D64" s="22"/>
      <c r="E64" s="16">
        <v>8536</v>
      </c>
      <c r="F64" s="10">
        <v>8536</v>
      </c>
    </row>
    <row r="65" spans="1:6" s="1" customFormat="1" ht="19.5" customHeight="1">
      <c r="A65" s="14"/>
      <c r="B65" s="21" t="s">
        <v>101</v>
      </c>
      <c r="C65" s="16">
        <v>34</v>
      </c>
      <c r="D65" s="22"/>
      <c r="E65" s="16">
        <v>2968</v>
      </c>
      <c r="F65" s="10">
        <v>2968</v>
      </c>
    </row>
    <row r="66" spans="1:6" s="1" customFormat="1" ht="27" customHeight="1">
      <c r="A66" s="23" t="s">
        <v>184</v>
      </c>
      <c r="B66" s="23"/>
      <c r="C66" s="12">
        <v>1995</v>
      </c>
      <c r="D66" s="12">
        <v>0</v>
      </c>
      <c r="E66" s="12">
        <v>172820</v>
      </c>
      <c r="F66" s="10">
        <v>172820</v>
      </c>
    </row>
    <row r="67" spans="1:6" s="1" customFormat="1" ht="27" customHeight="1">
      <c r="A67" s="14" t="s">
        <v>161</v>
      </c>
      <c r="B67" s="21" t="s">
        <v>103</v>
      </c>
      <c r="C67" s="10">
        <v>699</v>
      </c>
      <c r="D67" s="10"/>
      <c r="E67" s="10">
        <v>60300</v>
      </c>
      <c r="F67" s="10">
        <v>60300</v>
      </c>
    </row>
    <row r="68" spans="1:6" s="1" customFormat="1" ht="27" customHeight="1">
      <c r="A68" s="14"/>
      <c r="B68" s="21" t="s">
        <v>104</v>
      </c>
      <c r="C68" s="10">
        <v>1150</v>
      </c>
      <c r="D68" s="10"/>
      <c r="E68" s="10">
        <v>99720</v>
      </c>
      <c r="F68" s="10">
        <v>99720</v>
      </c>
    </row>
    <row r="69" spans="1:6" s="1" customFormat="1" ht="27" customHeight="1">
      <c r="A69" s="14"/>
      <c r="B69" s="21" t="s">
        <v>105</v>
      </c>
      <c r="C69" s="10">
        <v>146</v>
      </c>
      <c r="D69" s="10"/>
      <c r="E69" s="10">
        <v>12800</v>
      </c>
      <c r="F69" s="10">
        <v>12800</v>
      </c>
    </row>
    <row r="70" spans="1:6" s="1" customFormat="1" ht="27" customHeight="1">
      <c r="A70" s="23" t="s">
        <v>162</v>
      </c>
      <c r="B70" s="23"/>
      <c r="C70" s="30">
        <v>3466</v>
      </c>
      <c r="D70" s="30">
        <v>2640</v>
      </c>
      <c r="E70" s="30">
        <v>294204</v>
      </c>
      <c r="F70" s="10">
        <v>296844</v>
      </c>
    </row>
    <row r="71" spans="1:6" s="1" customFormat="1" ht="27" customHeight="1">
      <c r="A71" s="25" t="s">
        <v>163</v>
      </c>
      <c r="B71" s="21" t="s">
        <v>107</v>
      </c>
      <c r="C71" s="16">
        <v>1300</v>
      </c>
      <c r="D71" s="16"/>
      <c r="E71" s="16">
        <v>107396</v>
      </c>
      <c r="F71" s="10">
        <v>107396</v>
      </c>
    </row>
    <row r="72" spans="1:6" s="1" customFormat="1" ht="27" customHeight="1">
      <c r="A72" s="26"/>
      <c r="B72" s="21" t="s">
        <v>108</v>
      </c>
      <c r="C72" s="16">
        <v>1592</v>
      </c>
      <c r="D72" s="16"/>
      <c r="E72" s="16">
        <v>139308</v>
      </c>
      <c r="F72" s="10">
        <v>139308</v>
      </c>
    </row>
    <row r="73" spans="1:6" s="1" customFormat="1" ht="27" customHeight="1">
      <c r="A73" s="26"/>
      <c r="B73" s="21" t="s">
        <v>109</v>
      </c>
      <c r="C73" s="16">
        <v>74</v>
      </c>
      <c r="D73" s="16"/>
      <c r="E73" s="16">
        <v>6500</v>
      </c>
      <c r="F73" s="10">
        <v>6500</v>
      </c>
    </row>
    <row r="74" spans="1:6" s="1" customFormat="1" ht="27" customHeight="1">
      <c r="A74" s="26"/>
      <c r="B74" s="21" t="s">
        <v>110</v>
      </c>
      <c r="C74" s="16">
        <v>25</v>
      </c>
      <c r="E74" s="16">
        <v>2200</v>
      </c>
      <c r="F74" s="10">
        <v>2200</v>
      </c>
    </row>
    <row r="75" spans="1:6" s="1" customFormat="1" ht="27" customHeight="1">
      <c r="A75" s="26"/>
      <c r="B75" s="21" t="s">
        <v>111</v>
      </c>
      <c r="C75" s="16">
        <v>36</v>
      </c>
      <c r="D75" s="16"/>
      <c r="E75" s="16">
        <v>3164</v>
      </c>
      <c r="F75" s="10">
        <v>3164</v>
      </c>
    </row>
    <row r="76" spans="1:6" s="1" customFormat="1" ht="27" customHeight="1">
      <c r="A76" s="26"/>
      <c r="B76" s="21" t="s">
        <v>112</v>
      </c>
      <c r="C76" s="16">
        <v>40</v>
      </c>
      <c r="D76" s="16"/>
      <c r="E76" s="16">
        <v>3420</v>
      </c>
      <c r="F76" s="10">
        <v>3420</v>
      </c>
    </row>
    <row r="77" spans="1:6" s="1" customFormat="1" ht="27" customHeight="1">
      <c r="A77" s="26"/>
      <c r="B77" s="21" t="s">
        <v>113</v>
      </c>
      <c r="C77" s="16">
        <v>55</v>
      </c>
      <c r="D77" s="16"/>
      <c r="E77" s="16">
        <v>4824</v>
      </c>
      <c r="F77" s="10">
        <v>4824</v>
      </c>
    </row>
    <row r="78" spans="1:6" s="1" customFormat="1" ht="27" customHeight="1">
      <c r="A78" s="26"/>
      <c r="B78" s="21" t="s">
        <v>114</v>
      </c>
      <c r="C78" s="16">
        <v>69</v>
      </c>
      <c r="D78" s="16"/>
      <c r="E78" s="16">
        <v>5920</v>
      </c>
      <c r="F78" s="10">
        <v>5920</v>
      </c>
    </row>
    <row r="79" spans="1:6" s="1" customFormat="1" ht="27" customHeight="1">
      <c r="A79" s="26"/>
      <c r="B79" s="21" t="s">
        <v>115</v>
      </c>
      <c r="C79" s="16">
        <v>245</v>
      </c>
      <c r="D79" s="16"/>
      <c r="E79" s="16">
        <v>21472</v>
      </c>
      <c r="F79" s="10">
        <v>21472</v>
      </c>
    </row>
    <row r="80" spans="1:6" s="1" customFormat="1" ht="27" customHeight="1">
      <c r="A80" s="26"/>
      <c r="B80" s="21" t="s">
        <v>118</v>
      </c>
      <c r="C80" s="16">
        <v>30</v>
      </c>
      <c r="D80" s="16">
        <v>2640</v>
      </c>
      <c r="E80" s="16"/>
      <c r="F80" s="10">
        <v>2640</v>
      </c>
    </row>
    <row r="81" spans="1:6" s="1" customFormat="1" ht="27" customHeight="1">
      <c r="A81" s="23" t="s">
        <v>164</v>
      </c>
      <c r="B81" s="23"/>
      <c r="C81" s="32">
        <v>2640</v>
      </c>
      <c r="D81" s="32">
        <v>0</v>
      </c>
      <c r="E81" s="32">
        <v>225500</v>
      </c>
      <c r="F81" s="10">
        <v>225500</v>
      </c>
    </row>
    <row r="82" spans="1:6" s="1" customFormat="1" ht="27" customHeight="1">
      <c r="A82" s="14" t="s">
        <v>165</v>
      </c>
      <c r="B82" s="21" t="s">
        <v>120</v>
      </c>
      <c r="C82" s="16">
        <v>1010</v>
      </c>
      <c r="D82" s="22"/>
      <c r="E82" s="16">
        <v>83292</v>
      </c>
      <c r="F82" s="10">
        <v>83292</v>
      </c>
    </row>
    <row r="83" spans="1:6" s="1" customFormat="1" ht="27" customHeight="1">
      <c r="A83" s="14"/>
      <c r="B83" s="21" t="s">
        <v>121</v>
      </c>
      <c r="C83" s="16">
        <v>103</v>
      </c>
      <c r="D83" s="22"/>
      <c r="E83" s="16">
        <v>9064</v>
      </c>
      <c r="F83" s="10">
        <v>9064</v>
      </c>
    </row>
    <row r="84" spans="1:6" s="1" customFormat="1" ht="27" customHeight="1">
      <c r="A84" s="14"/>
      <c r="B84" s="21" t="s">
        <v>122</v>
      </c>
      <c r="C84" s="16">
        <v>95</v>
      </c>
      <c r="D84" s="22"/>
      <c r="E84" s="16">
        <v>8328</v>
      </c>
      <c r="F84" s="10">
        <v>8328</v>
      </c>
    </row>
    <row r="85" spans="1:6" s="1" customFormat="1" ht="27" customHeight="1">
      <c r="A85" s="14"/>
      <c r="B85" s="21" t="s">
        <v>123</v>
      </c>
      <c r="C85" s="16">
        <v>60</v>
      </c>
      <c r="D85" s="16"/>
      <c r="E85" s="16">
        <v>5280</v>
      </c>
      <c r="F85" s="10">
        <v>5280</v>
      </c>
    </row>
    <row r="86" spans="1:6" s="1" customFormat="1" ht="27" customHeight="1">
      <c r="A86" s="14"/>
      <c r="B86" s="21" t="s">
        <v>124</v>
      </c>
      <c r="C86" s="16">
        <v>1372</v>
      </c>
      <c r="D86" s="33"/>
      <c r="E86" s="16">
        <v>119536</v>
      </c>
      <c r="F86" s="10">
        <v>119536</v>
      </c>
    </row>
    <row r="87" spans="1:6" s="1" customFormat="1" ht="30.75" customHeight="1">
      <c r="A87" s="23" t="s">
        <v>166</v>
      </c>
      <c r="B87" s="23"/>
      <c r="C87" s="12">
        <v>3644</v>
      </c>
      <c r="D87" s="12">
        <v>0</v>
      </c>
      <c r="E87" s="12">
        <v>317692</v>
      </c>
      <c r="F87" s="10">
        <v>317692</v>
      </c>
    </row>
    <row r="88" spans="1:6" s="1" customFormat="1" ht="30.75" customHeight="1">
      <c r="A88" s="14" t="s">
        <v>167</v>
      </c>
      <c r="B88" s="21" t="s">
        <v>126</v>
      </c>
      <c r="C88" s="16">
        <v>939</v>
      </c>
      <c r="D88" s="22"/>
      <c r="E88" s="16">
        <v>90076</v>
      </c>
      <c r="F88" s="10">
        <v>90076</v>
      </c>
    </row>
    <row r="89" spans="1:6" s="1" customFormat="1" ht="30.75" customHeight="1">
      <c r="A89" s="14"/>
      <c r="B89" s="21" t="s">
        <v>127</v>
      </c>
      <c r="C89" s="16">
        <v>649</v>
      </c>
      <c r="D89" s="22"/>
      <c r="E89" s="16">
        <v>51104</v>
      </c>
      <c r="F89" s="10">
        <v>51104</v>
      </c>
    </row>
    <row r="90" spans="1:6" s="1" customFormat="1" ht="30.75" customHeight="1">
      <c r="A90" s="14"/>
      <c r="B90" s="21" t="s">
        <v>128</v>
      </c>
      <c r="C90" s="16">
        <v>54</v>
      </c>
      <c r="D90" s="22"/>
      <c r="E90" s="16">
        <v>4536</v>
      </c>
      <c r="F90" s="10">
        <v>4536</v>
      </c>
    </row>
    <row r="91" spans="1:6" s="1" customFormat="1" ht="30.75" customHeight="1">
      <c r="A91" s="14"/>
      <c r="B91" s="21" t="s">
        <v>129</v>
      </c>
      <c r="C91" s="16">
        <v>177</v>
      </c>
      <c r="D91" s="22"/>
      <c r="E91" s="16">
        <v>14868</v>
      </c>
      <c r="F91" s="10">
        <v>14868</v>
      </c>
    </row>
    <row r="92" spans="1:6" s="1" customFormat="1" ht="30.75" customHeight="1">
      <c r="A92" s="14"/>
      <c r="B92" s="21" t="s">
        <v>130</v>
      </c>
      <c r="C92" s="16">
        <v>87</v>
      </c>
      <c r="D92" s="22"/>
      <c r="E92" s="16">
        <v>7656</v>
      </c>
      <c r="F92" s="10">
        <v>7656</v>
      </c>
    </row>
    <row r="93" spans="1:6" s="1" customFormat="1" ht="30.75" customHeight="1">
      <c r="A93" s="14"/>
      <c r="B93" s="21" t="s">
        <v>131</v>
      </c>
      <c r="C93" s="16">
        <v>87</v>
      </c>
      <c r="D93" s="22"/>
      <c r="E93" s="16">
        <v>7308</v>
      </c>
      <c r="F93" s="10">
        <v>7308</v>
      </c>
    </row>
    <row r="94" spans="1:6" s="1" customFormat="1" ht="30.75" customHeight="1">
      <c r="A94" s="14"/>
      <c r="B94" s="21" t="s">
        <v>132</v>
      </c>
      <c r="C94" s="16">
        <v>55</v>
      </c>
      <c r="D94" s="22"/>
      <c r="E94" s="16">
        <v>4620</v>
      </c>
      <c r="F94" s="10">
        <v>4620</v>
      </c>
    </row>
    <row r="95" spans="1:6" s="1" customFormat="1" ht="30.75" customHeight="1">
      <c r="A95" s="14"/>
      <c r="B95" s="21" t="s">
        <v>133</v>
      </c>
      <c r="C95" s="16">
        <v>134</v>
      </c>
      <c r="D95" s="22"/>
      <c r="E95" s="16">
        <v>11204</v>
      </c>
      <c r="F95" s="10">
        <v>11204</v>
      </c>
    </row>
    <row r="96" spans="1:6" s="1" customFormat="1" ht="30.75" customHeight="1">
      <c r="A96" s="14"/>
      <c r="B96" s="21" t="s">
        <v>134</v>
      </c>
      <c r="C96" s="16">
        <v>58</v>
      </c>
      <c r="D96" s="22"/>
      <c r="E96" s="16">
        <v>4840</v>
      </c>
      <c r="F96" s="10">
        <v>4840</v>
      </c>
    </row>
    <row r="97" spans="1:6" s="1" customFormat="1" ht="30.75" customHeight="1">
      <c r="A97" s="14"/>
      <c r="B97" s="34" t="s">
        <v>135</v>
      </c>
      <c r="C97" s="16">
        <v>70</v>
      </c>
      <c r="D97" s="22"/>
      <c r="E97" s="16">
        <v>5880</v>
      </c>
      <c r="F97" s="10">
        <v>5880</v>
      </c>
    </row>
    <row r="98" spans="1:6" s="1" customFormat="1" ht="30.75" customHeight="1">
      <c r="A98" s="14"/>
      <c r="B98" s="21" t="s">
        <v>136</v>
      </c>
      <c r="C98" s="16">
        <v>1244</v>
      </c>
      <c r="D98" s="16"/>
      <c r="E98" s="16">
        <v>108040</v>
      </c>
      <c r="F98" s="10">
        <v>108040</v>
      </c>
    </row>
    <row r="99" spans="1:6" s="1" customFormat="1" ht="30.75" customHeight="1">
      <c r="A99" s="14"/>
      <c r="B99" s="21" t="s">
        <v>137</v>
      </c>
      <c r="C99" s="16">
        <v>90</v>
      </c>
      <c r="D99" s="16"/>
      <c r="E99" s="16">
        <v>7560</v>
      </c>
      <c r="F99" s="10">
        <v>7560</v>
      </c>
    </row>
    <row r="100" spans="1:6" s="1" customFormat="1" ht="30.75" customHeight="1">
      <c r="A100" s="35" t="s">
        <v>168</v>
      </c>
      <c r="B100" s="36" t="s">
        <v>138</v>
      </c>
      <c r="C100" s="37">
        <v>68</v>
      </c>
      <c r="D100" s="37"/>
      <c r="E100" s="37">
        <v>5996</v>
      </c>
      <c r="F100" s="10">
        <v>5996</v>
      </c>
    </row>
    <row r="101" spans="1:6" s="1" customFormat="1" ht="17.25" customHeight="1">
      <c r="A101" s="38"/>
      <c r="B101" s="38"/>
      <c r="C101" s="39"/>
      <c r="D101" s="39"/>
      <c r="E101" s="39"/>
      <c r="F101" s="4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4.25">
      <c r="A103" s="41" t="s">
        <v>169</v>
      </c>
      <c r="B103" s="41"/>
      <c r="C103" s="41"/>
      <c r="D103" s="41"/>
      <c r="E103" s="41"/>
      <c r="F103" s="41"/>
    </row>
    <row r="104" spans="1:6" s="1" customFormat="1" ht="14.25">
      <c r="A104" s="41"/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2"/>
      <c r="B106" s="42"/>
      <c r="C106" s="42"/>
      <c r="D106" s="42"/>
      <c r="E106" s="42"/>
      <c r="F106" s="42"/>
    </row>
    <row r="107" spans="3:6" s="1" customFormat="1" ht="14.25">
      <c r="C107" s="43">
        <v>44482</v>
      </c>
      <c r="D107" s="44"/>
      <c r="E107" s="44"/>
      <c r="F107" s="44"/>
    </row>
  </sheetData>
  <sheetProtection/>
  <mergeCells count="16">
    <mergeCell ref="A1:F1"/>
    <mergeCell ref="A2:C2"/>
    <mergeCell ref="D2:F2"/>
    <mergeCell ref="A4:B4"/>
    <mergeCell ref="C107:F107"/>
    <mergeCell ref="A6:A21"/>
    <mergeCell ref="A23:A35"/>
    <mergeCell ref="A37:A41"/>
    <mergeCell ref="A43:A46"/>
    <mergeCell ref="A48:A56"/>
    <mergeCell ref="A58:A65"/>
    <mergeCell ref="A67:A69"/>
    <mergeCell ref="A71:A80"/>
    <mergeCell ref="A82:A86"/>
    <mergeCell ref="A88:A99"/>
    <mergeCell ref="A103:F10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7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10.125" style="1" customWidth="1"/>
    <col min="2" max="2" width="23.50390625" style="1" customWidth="1"/>
    <col min="3" max="6" width="11.625" style="1" customWidth="1"/>
    <col min="7" max="8" width="4.25390625" style="1" customWidth="1"/>
    <col min="9" max="16384" width="9.00390625" style="1" customWidth="1"/>
  </cols>
  <sheetData>
    <row r="1" spans="1:6" s="1" customFormat="1" ht="47.25" customHeight="1">
      <c r="A1" s="2" t="s">
        <v>191</v>
      </c>
      <c r="B1" s="2"/>
      <c r="C1" s="3"/>
      <c r="D1" s="3"/>
      <c r="E1" s="3"/>
      <c r="F1" s="3"/>
    </row>
    <row r="2" spans="1:6" s="1" customFormat="1" ht="24.75" customHeight="1">
      <c r="A2" s="4" t="s">
        <v>140</v>
      </c>
      <c r="B2" s="4"/>
      <c r="C2" s="4"/>
      <c r="D2" s="5" t="s">
        <v>192</v>
      </c>
      <c r="E2" s="5"/>
      <c r="F2" s="5"/>
    </row>
    <row r="3" spans="1:6" s="1" customFormat="1" ht="33.75" customHeight="1">
      <c r="A3" s="6" t="s">
        <v>142</v>
      </c>
      <c r="B3" s="6" t="s">
        <v>0</v>
      </c>
      <c r="C3" s="7" t="s">
        <v>143</v>
      </c>
      <c r="D3" s="7" t="s">
        <v>144</v>
      </c>
      <c r="E3" s="7" t="s">
        <v>145</v>
      </c>
      <c r="F3" s="7" t="s">
        <v>146</v>
      </c>
    </row>
    <row r="4" spans="1:6" s="1" customFormat="1" ht="18" customHeight="1">
      <c r="A4" s="8" t="s">
        <v>147</v>
      </c>
      <c r="B4" s="8"/>
      <c r="C4" s="9">
        <f>C5+C22+C36+C42+C47+C57+C66+C70+C81+C87+C100</f>
        <v>28913</v>
      </c>
      <c r="D4" s="9">
        <v>10188</v>
      </c>
      <c r="E4" s="9">
        <v>2437060</v>
      </c>
      <c r="F4" s="10">
        <v>2447248</v>
      </c>
    </row>
    <row r="5" spans="1:6" s="1" customFormat="1" ht="18" customHeight="1">
      <c r="A5" s="11" t="s">
        <v>148</v>
      </c>
      <c r="B5" s="11"/>
      <c r="C5" s="12">
        <v>4572</v>
      </c>
      <c r="D5" s="12">
        <v>2108</v>
      </c>
      <c r="E5" s="12">
        <v>393995</v>
      </c>
      <c r="F5" s="10">
        <v>396103</v>
      </c>
    </row>
    <row r="6" spans="1:6" s="1" customFormat="1" ht="18" customHeight="1">
      <c r="A6" s="14" t="s">
        <v>149</v>
      </c>
      <c r="B6" s="15" t="s">
        <v>37</v>
      </c>
      <c r="C6" s="16">
        <v>103</v>
      </c>
      <c r="D6" s="16"/>
      <c r="E6" s="16">
        <v>8720</v>
      </c>
      <c r="F6" s="10">
        <v>8720</v>
      </c>
    </row>
    <row r="7" spans="1:6" s="1" customFormat="1" ht="18" customHeight="1">
      <c r="A7" s="14"/>
      <c r="B7" s="15" t="s">
        <v>38</v>
      </c>
      <c r="C7" s="16">
        <v>179</v>
      </c>
      <c r="D7" s="16"/>
      <c r="E7" s="16">
        <v>15215</v>
      </c>
      <c r="F7" s="10">
        <v>15215</v>
      </c>
    </row>
    <row r="8" spans="1:6" s="1" customFormat="1" ht="18" customHeight="1">
      <c r="A8" s="14"/>
      <c r="B8" s="15" t="s">
        <v>39</v>
      </c>
      <c r="C8" s="16">
        <v>234</v>
      </c>
      <c r="D8" s="16"/>
      <c r="E8" s="16">
        <v>19890</v>
      </c>
      <c r="F8" s="10">
        <v>19890</v>
      </c>
    </row>
    <row r="9" spans="1:6" s="1" customFormat="1" ht="18" customHeight="1">
      <c r="A9" s="14"/>
      <c r="B9" s="15" t="s">
        <v>40</v>
      </c>
      <c r="C9" s="16">
        <v>247</v>
      </c>
      <c r="D9" s="16"/>
      <c r="E9" s="16">
        <v>20995</v>
      </c>
      <c r="F9" s="10">
        <v>20995</v>
      </c>
    </row>
    <row r="10" spans="1:6" s="1" customFormat="1" ht="18" customHeight="1">
      <c r="A10" s="14"/>
      <c r="B10" s="15" t="s">
        <v>41</v>
      </c>
      <c r="C10" s="16">
        <v>111</v>
      </c>
      <c r="D10" s="16"/>
      <c r="E10" s="16">
        <v>9435</v>
      </c>
      <c r="F10" s="10">
        <v>9435</v>
      </c>
    </row>
    <row r="11" spans="1:6" s="1" customFormat="1" ht="18" customHeight="1">
      <c r="A11" s="14"/>
      <c r="B11" s="15" t="s">
        <v>42</v>
      </c>
      <c r="C11" s="16">
        <v>106</v>
      </c>
      <c r="D11" s="16"/>
      <c r="E11" s="16">
        <v>9010</v>
      </c>
      <c r="F11" s="10">
        <v>9010</v>
      </c>
    </row>
    <row r="12" spans="1:6" s="1" customFormat="1" ht="18" customHeight="1">
      <c r="A12" s="14"/>
      <c r="B12" s="15" t="s">
        <v>43</v>
      </c>
      <c r="C12" s="16">
        <v>145</v>
      </c>
      <c r="D12" s="16"/>
      <c r="E12" s="16">
        <v>12325</v>
      </c>
      <c r="F12" s="10">
        <v>12325</v>
      </c>
    </row>
    <row r="13" spans="1:6" s="1" customFormat="1" ht="18" customHeight="1">
      <c r="A13" s="14"/>
      <c r="B13" s="15" t="s">
        <v>44</v>
      </c>
      <c r="C13" s="16">
        <v>98</v>
      </c>
      <c r="D13" s="16"/>
      <c r="E13" s="16">
        <v>8330</v>
      </c>
      <c r="F13" s="10">
        <v>8330</v>
      </c>
    </row>
    <row r="14" spans="1:6" s="1" customFormat="1" ht="18" customHeight="1">
      <c r="A14" s="14"/>
      <c r="B14" s="15" t="s">
        <v>45</v>
      </c>
      <c r="C14" s="16">
        <v>1045</v>
      </c>
      <c r="D14" s="16"/>
      <c r="E14" s="16">
        <v>88685</v>
      </c>
      <c r="F14" s="10">
        <v>88685</v>
      </c>
    </row>
    <row r="15" spans="1:6" s="1" customFormat="1" ht="18" customHeight="1">
      <c r="A15" s="14"/>
      <c r="B15" s="15" t="s">
        <v>46</v>
      </c>
      <c r="C15" s="16">
        <v>55</v>
      </c>
      <c r="D15" s="16"/>
      <c r="E15" s="16">
        <v>4640</v>
      </c>
      <c r="F15" s="10">
        <v>4640</v>
      </c>
    </row>
    <row r="16" spans="1:6" s="1" customFormat="1" ht="18" customHeight="1">
      <c r="A16" s="14"/>
      <c r="B16" s="15" t="s">
        <v>47</v>
      </c>
      <c r="C16" s="16">
        <v>70</v>
      </c>
      <c r="D16" s="16"/>
      <c r="E16" s="16">
        <v>5950</v>
      </c>
      <c r="F16" s="10">
        <v>5950</v>
      </c>
    </row>
    <row r="17" spans="1:6" s="1" customFormat="1" ht="18" customHeight="1">
      <c r="A17" s="14"/>
      <c r="B17" s="15" t="s">
        <v>48</v>
      </c>
      <c r="C17" s="16">
        <v>8</v>
      </c>
      <c r="D17" s="16">
        <v>544</v>
      </c>
      <c r="E17" s="16"/>
      <c r="F17" s="10">
        <v>544</v>
      </c>
    </row>
    <row r="18" spans="1:6" s="1" customFormat="1" ht="18" customHeight="1">
      <c r="A18" s="14"/>
      <c r="B18" s="15" t="s">
        <v>50</v>
      </c>
      <c r="C18" s="16">
        <v>1035</v>
      </c>
      <c r="D18" s="16"/>
      <c r="E18" s="16">
        <v>92915</v>
      </c>
      <c r="F18" s="10">
        <v>92915</v>
      </c>
    </row>
    <row r="19" spans="1:6" s="1" customFormat="1" ht="18" customHeight="1">
      <c r="A19" s="14"/>
      <c r="B19" s="15" t="s">
        <v>51</v>
      </c>
      <c r="C19" s="16">
        <v>802</v>
      </c>
      <c r="D19" s="16"/>
      <c r="E19" s="16">
        <v>71450</v>
      </c>
      <c r="F19" s="10">
        <v>71450</v>
      </c>
    </row>
    <row r="20" spans="1:6" s="1" customFormat="1" ht="18" customHeight="1">
      <c r="A20" s="14"/>
      <c r="B20" s="15" t="s">
        <v>53</v>
      </c>
      <c r="C20" s="16">
        <v>23</v>
      </c>
      <c r="D20" s="16">
        <v>1564</v>
      </c>
      <c r="E20" s="16"/>
      <c r="F20" s="10">
        <v>1564</v>
      </c>
    </row>
    <row r="21" spans="1:6" s="1" customFormat="1" ht="18" customHeight="1">
      <c r="A21" s="14"/>
      <c r="B21" s="17" t="s">
        <v>54</v>
      </c>
      <c r="C21" s="16">
        <v>311</v>
      </c>
      <c r="D21" s="16"/>
      <c r="E21" s="16">
        <v>26435</v>
      </c>
      <c r="F21" s="10">
        <v>26435</v>
      </c>
    </row>
    <row r="22" spans="1:6" s="1" customFormat="1" ht="18" customHeight="1">
      <c r="A22" s="19" t="s">
        <v>183</v>
      </c>
      <c r="B22" s="19"/>
      <c r="C22" s="20">
        <v>4628</v>
      </c>
      <c r="D22" s="20">
        <v>4012</v>
      </c>
      <c r="E22" s="20">
        <v>378580</v>
      </c>
      <c r="F22" s="20">
        <v>382592</v>
      </c>
    </row>
    <row r="23" spans="1:6" s="1" customFormat="1" ht="18" customHeight="1">
      <c r="A23" s="14" t="s">
        <v>173</v>
      </c>
      <c r="B23" s="21" t="s">
        <v>56</v>
      </c>
      <c r="C23" s="16">
        <v>1791</v>
      </c>
      <c r="D23" s="22"/>
      <c r="E23" s="16">
        <v>149950</v>
      </c>
      <c r="F23" s="10">
        <v>149950</v>
      </c>
    </row>
    <row r="24" spans="1:6" s="1" customFormat="1" ht="18" customHeight="1">
      <c r="A24" s="14"/>
      <c r="B24" s="21" t="s">
        <v>57</v>
      </c>
      <c r="C24" s="16">
        <v>41</v>
      </c>
      <c r="D24" s="22"/>
      <c r="E24" s="16">
        <v>3485</v>
      </c>
      <c r="F24" s="10">
        <v>3485</v>
      </c>
    </row>
    <row r="25" spans="1:6" s="1" customFormat="1" ht="18" customHeight="1">
      <c r="A25" s="14"/>
      <c r="B25" s="21" t="s">
        <v>58</v>
      </c>
      <c r="C25" s="16">
        <v>108</v>
      </c>
      <c r="D25" s="22"/>
      <c r="E25" s="16">
        <v>9180</v>
      </c>
      <c r="F25" s="10">
        <v>9180</v>
      </c>
    </row>
    <row r="26" spans="1:6" s="1" customFormat="1" ht="18" customHeight="1">
      <c r="A26" s="14"/>
      <c r="B26" s="21" t="s">
        <v>59</v>
      </c>
      <c r="C26" s="16">
        <v>399</v>
      </c>
      <c r="D26" s="22"/>
      <c r="E26" s="16">
        <v>33870</v>
      </c>
      <c r="F26" s="10">
        <v>33870</v>
      </c>
    </row>
    <row r="27" spans="1:6" s="1" customFormat="1" ht="18" customHeight="1">
      <c r="A27" s="14"/>
      <c r="B27" s="21" t="s">
        <v>60</v>
      </c>
      <c r="C27" s="16">
        <v>20</v>
      </c>
      <c r="D27" s="22"/>
      <c r="E27" s="16">
        <v>1700</v>
      </c>
      <c r="F27" s="10">
        <v>1700</v>
      </c>
    </row>
    <row r="28" spans="1:6" s="1" customFormat="1" ht="18" customHeight="1">
      <c r="A28" s="14"/>
      <c r="B28" s="21" t="s">
        <v>61</v>
      </c>
      <c r="C28" s="16">
        <v>9</v>
      </c>
      <c r="D28" s="22">
        <v>612</v>
      </c>
      <c r="E28" s="16"/>
      <c r="F28" s="10">
        <v>612</v>
      </c>
    </row>
    <row r="29" spans="1:6" s="1" customFormat="1" ht="18" customHeight="1">
      <c r="A29" s="14"/>
      <c r="B29" s="21" t="s">
        <v>63</v>
      </c>
      <c r="C29" s="16">
        <v>229</v>
      </c>
      <c r="D29" s="22"/>
      <c r="E29" s="16">
        <v>19465</v>
      </c>
      <c r="F29" s="10">
        <v>19465</v>
      </c>
    </row>
    <row r="30" spans="1:6" s="1" customFormat="1" ht="18" customHeight="1">
      <c r="A30" s="14"/>
      <c r="B30" s="21" t="s">
        <v>64</v>
      </c>
      <c r="C30" s="16">
        <v>69</v>
      </c>
      <c r="D30" s="22"/>
      <c r="E30" s="16">
        <v>5865</v>
      </c>
      <c r="F30" s="10">
        <v>5865</v>
      </c>
    </row>
    <row r="31" spans="1:6" s="1" customFormat="1" ht="18" customHeight="1">
      <c r="A31" s="14"/>
      <c r="B31" s="21" t="s">
        <v>65</v>
      </c>
      <c r="C31" s="16">
        <v>436</v>
      </c>
      <c r="D31" s="22"/>
      <c r="E31" s="16">
        <v>36815</v>
      </c>
      <c r="F31" s="10">
        <v>36815</v>
      </c>
    </row>
    <row r="32" spans="1:6" s="1" customFormat="1" ht="18" customHeight="1">
      <c r="A32" s="14"/>
      <c r="B32" s="21" t="s">
        <v>66</v>
      </c>
      <c r="C32" s="16">
        <v>1088</v>
      </c>
      <c r="D32" s="22"/>
      <c r="E32" s="16">
        <v>86930</v>
      </c>
      <c r="F32" s="10">
        <v>86930</v>
      </c>
    </row>
    <row r="33" spans="1:6" s="1" customFormat="1" ht="18" customHeight="1">
      <c r="A33" s="14"/>
      <c r="B33" s="21" t="s">
        <v>67</v>
      </c>
      <c r="C33" s="16">
        <v>68</v>
      </c>
      <c r="D33" s="22"/>
      <c r="E33" s="16">
        <v>5780</v>
      </c>
      <c r="F33" s="10">
        <v>5780</v>
      </c>
    </row>
    <row r="34" spans="1:6" s="1" customFormat="1" ht="18" customHeight="1">
      <c r="A34" s="14"/>
      <c r="B34" s="21" t="s">
        <v>69</v>
      </c>
      <c r="C34" s="16">
        <v>320</v>
      </c>
      <c r="D34" s="22"/>
      <c r="E34" s="16">
        <v>25540</v>
      </c>
      <c r="F34" s="10">
        <v>25540</v>
      </c>
    </row>
    <row r="35" spans="1:6" s="1" customFormat="1" ht="18" customHeight="1">
      <c r="A35" s="14"/>
      <c r="B35" s="21" t="s">
        <v>71</v>
      </c>
      <c r="C35" s="16">
        <v>50</v>
      </c>
      <c r="D35" s="22">
        <v>3400</v>
      </c>
      <c r="E35" s="16"/>
      <c r="F35" s="10">
        <v>3400</v>
      </c>
    </row>
    <row r="36" spans="1:6" s="1" customFormat="1" ht="19.5" customHeight="1">
      <c r="A36" s="23" t="s">
        <v>152</v>
      </c>
      <c r="B36" s="23"/>
      <c r="C36" s="24">
        <v>1059</v>
      </c>
      <c r="D36" s="24">
        <v>0</v>
      </c>
      <c r="E36" s="24">
        <v>91525</v>
      </c>
      <c r="F36" s="10">
        <v>91525</v>
      </c>
    </row>
    <row r="37" spans="1:6" s="1" customFormat="1" ht="19.5" customHeight="1">
      <c r="A37" s="14" t="s">
        <v>153</v>
      </c>
      <c r="B37" s="21" t="s">
        <v>73</v>
      </c>
      <c r="C37" s="16">
        <v>416</v>
      </c>
      <c r="D37" s="22"/>
      <c r="E37" s="16">
        <v>37030</v>
      </c>
      <c r="F37" s="10">
        <v>37030</v>
      </c>
    </row>
    <row r="38" spans="1:6" s="1" customFormat="1" ht="19.5" customHeight="1">
      <c r="A38" s="14"/>
      <c r="B38" s="21" t="s">
        <v>74</v>
      </c>
      <c r="C38" s="16">
        <v>477</v>
      </c>
      <c r="D38" s="22"/>
      <c r="E38" s="16">
        <v>40470</v>
      </c>
      <c r="F38" s="10">
        <v>40470</v>
      </c>
    </row>
    <row r="39" spans="1:6" s="1" customFormat="1" ht="19.5" customHeight="1">
      <c r="A39" s="14"/>
      <c r="B39" s="21" t="s">
        <v>75</v>
      </c>
      <c r="C39" s="16">
        <v>74</v>
      </c>
      <c r="D39" s="22"/>
      <c r="E39" s="16">
        <v>6290</v>
      </c>
      <c r="F39" s="10">
        <v>6290</v>
      </c>
    </row>
    <row r="40" spans="1:6" s="1" customFormat="1" ht="19.5" customHeight="1">
      <c r="A40" s="14"/>
      <c r="B40" s="21" t="s">
        <v>76</v>
      </c>
      <c r="C40" s="16">
        <v>51</v>
      </c>
      <c r="D40" s="22"/>
      <c r="E40" s="16">
        <v>4335</v>
      </c>
      <c r="F40" s="10">
        <v>4335</v>
      </c>
    </row>
    <row r="41" spans="1:6" s="1" customFormat="1" ht="19.5" customHeight="1">
      <c r="A41" s="14"/>
      <c r="B41" s="21" t="s">
        <v>77</v>
      </c>
      <c r="C41" s="16">
        <v>41</v>
      </c>
      <c r="D41" s="22"/>
      <c r="E41" s="16">
        <v>3400</v>
      </c>
      <c r="F41" s="10">
        <v>3400</v>
      </c>
    </row>
    <row r="42" spans="1:6" s="1" customFormat="1" ht="19.5" customHeight="1">
      <c r="A42" s="23" t="s">
        <v>154</v>
      </c>
      <c r="B42" s="23"/>
      <c r="C42" s="12">
        <v>1192</v>
      </c>
      <c r="D42" s="12">
        <v>0</v>
      </c>
      <c r="E42" s="12">
        <v>99535</v>
      </c>
      <c r="F42" s="10">
        <v>99535</v>
      </c>
    </row>
    <row r="43" spans="1:6" s="1" customFormat="1" ht="19.5" customHeight="1">
      <c r="A43" s="25" t="s">
        <v>155</v>
      </c>
      <c r="B43" s="21" t="s">
        <v>79</v>
      </c>
      <c r="C43" s="16">
        <v>436</v>
      </c>
      <c r="D43" s="22"/>
      <c r="E43" s="16">
        <v>36430</v>
      </c>
      <c r="F43" s="10">
        <v>36430</v>
      </c>
    </row>
    <row r="44" spans="1:6" s="1" customFormat="1" ht="19.5" customHeight="1">
      <c r="A44" s="26"/>
      <c r="B44" s="21" t="s">
        <v>80</v>
      </c>
      <c r="C44" s="16">
        <v>457</v>
      </c>
      <c r="D44" s="22"/>
      <c r="E44" s="16">
        <v>38305</v>
      </c>
      <c r="F44" s="10">
        <v>38305</v>
      </c>
    </row>
    <row r="45" spans="1:6" s="1" customFormat="1" ht="19.5" customHeight="1">
      <c r="A45" s="26"/>
      <c r="B45" s="21" t="s">
        <v>81</v>
      </c>
      <c r="C45" s="16">
        <v>149</v>
      </c>
      <c r="D45" s="22"/>
      <c r="E45" s="16">
        <v>12235</v>
      </c>
      <c r="F45" s="10">
        <v>12235</v>
      </c>
    </row>
    <row r="46" spans="1:6" s="1" customFormat="1" ht="19.5" customHeight="1">
      <c r="A46" s="26"/>
      <c r="B46" s="21" t="s">
        <v>82</v>
      </c>
      <c r="C46" s="16">
        <v>150</v>
      </c>
      <c r="D46" s="22"/>
      <c r="E46" s="16">
        <v>12565</v>
      </c>
      <c r="F46" s="10">
        <v>12565</v>
      </c>
    </row>
    <row r="47" spans="1:6" s="1" customFormat="1" ht="19.5" customHeight="1">
      <c r="A47" s="23" t="s">
        <v>156</v>
      </c>
      <c r="B47" s="23"/>
      <c r="C47" s="24">
        <v>3630</v>
      </c>
      <c r="D47" s="24">
        <v>2028</v>
      </c>
      <c r="E47" s="24">
        <v>290090</v>
      </c>
      <c r="F47" s="10">
        <v>292118</v>
      </c>
    </row>
    <row r="48" spans="1:6" s="1" customFormat="1" ht="19.5" customHeight="1">
      <c r="A48" s="27" t="s">
        <v>157</v>
      </c>
      <c r="B48" s="21" t="s">
        <v>84</v>
      </c>
      <c r="C48" s="16">
        <v>599</v>
      </c>
      <c r="D48" s="22"/>
      <c r="E48" s="16">
        <v>49015</v>
      </c>
      <c r="F48" s="10">
        <v>49015</v>
      </c>
    </row>
    <row r="49" spans="1:6" s="1" customFormat="1" ht="19.5" customHeight="1">
      <c r="A49" s="27"/>
      <c r="B49" s="21" t="s">
        <v>85</v>
      </c>
      <c r="C49" s="16">
        <v>1053</v>
      </c>
      <c r="D49" s="22"/>
      <c r="E49" s="16">
        <v>78925</v>
      </c>
      <c r="F49" s="10">
        <v>78925</v>
      </c>
    </row>
    <row r="50" spans="1:6" s="1" customFormat="1" ht="19.5" customHeight="1">
      <c r="A50" s="27"/>
      <c r="B50" s="21" t="s">
        <v>86</v>
      </c>
      <c r="C50" s="16">
        <v>261</v>
      </c>
      <c r="D50" s="22"/>
      <c r="E50" s="16">
        <v>21705</v>
      </c>
      <c r="F50" s="10">
        <v>21705</v>
      </c>
    </row>
    <row r="51" spans="1:6" s="1" customFormat="1" ht="19.5" customHeight="1">
      <c r="A51" s="27"/>
      <c r="B51" s="21" t="s">
        <v>87</v>
      </c>
      <c r="C51" s="16">
        <v>304</v>
      </c>
      <c r="D51" s="22"/>
      <c r="E51" s="16">
        <v>25760</v>
      </c>
      <c r="F51" s="10">
        <v>25760</v>
      </c>
    </row>
    <row r="52" spans="1:6" s="1" customFormat="1" ht="19.5" customHeight="1">
      <c r="A52" s="27"/>
      <c r="B52" s="21" t="s">
        <v>88</v>
      </c>
      <c r="C52" s="16">
        <v>232</v>
      </c>
      <c r="D52" s="22"/>
      <c r="E52" s="16">
        <v>19595</v>
      </c>
      <c r="F52" s="10">
        <v>19595</v>
      </c>
    </row>
    <row r="53" spans="1:6" s="1" customFormat="1" ht="19.5" customHeight="1">
      <c r="A53" s="27"/>
      <c r="B53" s="21" t="s">
        <v>89</v>
      </c>
      <c r="C53" s="16">
        <v>215</v>
      </c>
      <c r="D53" s="22"/>
      <c r="E53" s="16">
        <v>18275</v>
      </c>
      <c r="F53" s="10">
        <v>18275</v>
      </c>
    </row>
    <row r="54" spans="1:6" s="1" customFormat="1" ht="19.5" customHeight="1">
      <c r="A54" s="27"/>
      <c r="B54" s="21" t="s">
        <v>90</v>
      </c>
      <c r="C54" s="16">
        <v>153</v>
      </c>
      <c r="D54" s="22"/>
      <c r="E54" s="16">
        <v>12200</v>
      </c>
      <c r="F54" s="10">
        <v>12200</v>
      </c>
    </row>
    <row r="55" spans="1:6" s="1" customFormat="1" ht="19.5" customHeight="1">
      <c r="A55" s="27"/>
      <c r="B55" s="21" t="s">
        <v>91</v>
      </c>
      <c r="C55" s="16">
        <v>783</v>
      </c>
      <c r="D55" s="22"/>
      <c r="E55" s="16">
        <v>64615</v>
      </c>
      <c r="F55" s="10">
        <v>64615</v>
      </c>
    </row>
    <row r="56" spans="1:6" s="1" customFormat="1" ht="19.5" customHeight="1">
      <c r="A56" s="27"/>
      <c r="B56" s="21" t="s">
        <v>92</v>
      </c>
      <c r="C56" s="16">
        <v>30</v>
      </c>
      <c r="D56" s="22">
        <v>2028</v>
      </c>
      <c r="E56" s="16"/>
      <c r="F56" s="10">
        <v>2028</v>
      </c>
    </row>
    <row r="57" spans="1:6" s="1" customFormat="1" ht="19.5" customHeight="1">
      <c r="A57" s="28" t="s">
        <v>158</v>
      </c>
      <c r="B57" s="28"/>
      <c r="C57" s="12">
        <v>2037</v>
      </c>
      <c r="D57" s="12">
        <v>0</v>
      </c>
      <c r="E57" s="12">
        <v>179235</v>
      </c>
      <c r="F57" s="10">
        <v>179235</v>
      </c>
    </row>
    <row r="58" spans="1:6" s="1" customFormat="1" ht="19.5" customHeight="1">
      <c r="A58" s="14" t="s">
        <v>159</v>
      </c>
      <c r="B58" s="21" t="s">
        <v>94</v>
      </c>
      <c r="C58" s="16">
        <v>767</v>
      </c>
      <c r="D58" s="22"/>
      <c r="E58" s="16">
        <v>63810</v>
      </c>
      <c r="F58" s="10">
        <v>63810</v>
      </c>
    </row>
    <row r="59" spans="1:6" s="1" customFormat="1" ht="19.5" customHeight="1">
      <c r="A59" s="14"/>
      <c r="B59" s="21" t="s">
        <v>95</v>
      </c>
      <c r="C59" s="16">
        <v>545</v>
      </c>
      <c r="D59" s="22"/>
      <c r="E59" s="16">
        <v>45825</v>
      </c>
      <c r="F59" s="10">
        <v>45825</v>
      </c>
    </row>
    <row r="60" spans="1:6" s="1" customFormat="1" ht="19.5" customHeight="1">
      <c r="A60" s="14"/>
      <c r="B60" s="21" t="s">
        <v>96</v>
      </c>
      <c r="C60" s="16">
        <v>78</v>
      </c>
      <c r="D60" s="22"/>
      <c r="E60" s="16">
        <v>6625</v>
      </c>
      <c r="F60" s="10">
        <v>6625</v>
      </c>
    </row>
    <row r="61" spans="1:6" s="1" customFormat="1" ht="19.5" customHeight="1">
      <c r="A61" s="14"/>
      <c r="B61" s="21" t="s">
        <v>97</v>
      </c>
      <c r="C61" s="16">
        <v>172</v>
      </c>
      <c r="D61" s="22"/>
      <c r="E61" s="16">
        <v>14555</v>
      </c>
      <c r="F61" s="10">
        <v>14555</v>
      </c>
    </row>
    <row r="62" spans="1:6" s="1" customFormat="1" ht="19.5" customHeight="1">
      <c r="A62" s="14"/>
      <c r="B62" s="21" t="s">
        <v>98</v>
      </c>
      <c r="C62" s="16">
        <v>329</v>
      </c>
      <c r="D62" s="22"/>
      <c r="E62" s="16">
        <v>27815</v>
      </c>
      <c r="F62" s="10">
        <v>27815</v>
      </c>
    </row>
    <row r="63" spans="1:6" s="1" customFormat="1" ht="19.5" customHeight="1">
      <c r="A63" s="14"/>
      <c r="B63" s="21" t="s">
        <v>99</v>
      </c>
      <c r="C63" s="16">
        <v>112</v>
      </c>
      <c r="D63" s="22"/>
      <c r="E63" s="16">
        <v>9470</v>
      </c>
      <c r="F63" s="10">
        <v>9470</v>
      </c>
    </row>
    <row r="64" spans="1:6" s="1" customFormat="1" ht="19.5" customHeight="1">
      <c r="A64" s="14"/>
      <c r="B64" s="21" t="s">
        <v>100</v>
      </c>
      <c r="C64" s="46">
        <v>105</v>
      </c>
      <c r="D64" s="22"/>
      <c r="E64" s="16">
        <v>8245</v>
      </c>
      <c r="F64" s="10">
        <v>8245</v>
      </c>
    </row>
    <row r="65" spans="1:6" s="1" customFormat="1" ht="19.5" customHeight="1">
      <c r="A65" s="14"/>
      <c r="B65" s="21" t="s">
        <v>101</v>
      </c>
      <c r="C65" s="16">
        <v>34</v>
      </c>
      <c r="D65" s="22"/>
      <c r="E65" s="16">
        <v>2890</v>
      </c>
      <c r="F65" s="10">
        <v>2890</v>
      </c>
    </row>
    <row r="66" spans="1:6" s="1" customFormat="1" ht="27" customHeight="1">
      <c r="A66" s="23" t="s">
        <v>184</v>
      </c>
      <c r="B66" s="23"/>
      <c r="C66" s="12">
        <v>1993</v>
      </c>
      <c r="D66" s="12">
        <v>0</v>
      </c>
      <c r="E66" s="12">
        <v>168445</v>
      </c>
      <c r="F66" s="10">
        <v>168445</v>
      </c>
    </row>
    <row r="67" spans="1:6" s="1" customFormat="1" ht="27" customHeight="1">
      <c r="A67" s="14" t="s">
        <v>161</v>
      </c>
      <c r="B67" s="21" t="s">
        <v>103</v>
      </c>
      <c r="C67" s="10">
        <v>696</v>
      </c>
      <c r="D67" s="10"/>
      <c r="E67" s="10">
        <v>58765</v>
      </c>
      <c r="F67" s="10">
        <v>58765</v>
      </c>
    </row>
    <row r="68" spans="1:6" s="1" customFormat="1" ht="27" customHeight="1">
      <c r="A68" s="14"/>
      <c r="B68" s="21" t="s">
        <v>104</v>
      </c>
      <c r="C68" s="10">
        <v>1151</v>
      </c>
      <c r="D68" s="10"/>
      <c r="E68" s="10">
        <v>97295</v>
      </c>
      <c r="F68" s="10">
        <v>97295</v>
      </c>
    </row>
    <row r="69" spans="1:6" s="1" customFormat="1" ht="27" customHeight="1">
      <c r="A69" s="14"/>
      <c r="B69" s="21" t="s">
        <v>105</v>
      </c>
      <c r="C69" s="10">
        <v>146</v>
      </c>
      <c r="D69" s="10"/>
      <c r="E69" s="10">
        <v>12385</v>
      </c>
      <c r="F69" s="10">
        <v>12385</v>
      </c>
    </row>
    <row r="70" spans="1:6" s="1" customFormat="1" ht="27" customHeight="1">
      <c r="A70" s="23" t="s">
        <v>162</v>
      </c>
      <c r="B70" s="23"/>
      <c r="C70" s="30">
        <v>3463</v>
      </c>
      <c r="D70" s="30">
        <v>2040</v>
      </c>
      <c r="E70" s="30">
        <v>293930</v>
      </c>
      <c r="F70" s="10">
        <v>295970</v>
      </c>
    </row>
    <row r="71" spans="1:6" s="1" customFormat="1" ht="27" customHeight="1">
      <c r="A71" s="25" t="s">
        <v>163</v>
      </c>
      <c r="B71" s="21" t="s">
        <v>107</v>
      </c>
      <c r="C71" s="16">
        <v>1300</v>
      </c>
      <c r="D71" s="16"/>
      <c r="E71" s="16">
        <v>114820</v>
      </c>
      <c r="F71" s="10">
        <v>114820</v>
      </c>
    </row>
    <row r="72" spans="1:6" s="1" customFormat="1" ht="27" customHeight="1">
      <c r="A72" s="26"/>
      <c r="B72" s="21" t="s">
        <v>108</v>
      </c>
      <c r="C72" s="16">
        <v>1591</v>
      </c>
      <c r="D72" s="16"/>
      <c r="E72" s="16">
        <v>133350</v>
      </c>
      <c r="F72" s="10">
        <v>133350</v>
      </c>
    </row>
    <row r="73" spans="1:6" s="1" customFormat="1" ht="27" customHeight="1">
      <c r="A73" s="26"/>
      <c r="B73" s="21" t="s">
        <v>109</v>
      </c>
      <c r="C73" s="16">
        <v>74</v>
      </c>
      <c r="D73" s="16"/>
      <c r="E73" s="16">
        <v>6175</v>
      </c>
      <c r="F73" s="10">
        <v>6175</v>
      </c>
    </row>
    <row r="74" spans="1:6" s="1" customFormat="1" ht="27" customHeight="1">
      <c r="A74" s="26"/>
      <c r="B74" s="21" t="s">
        <v>110</v>
      </c>
      <c r="C74" s="16">
        <v>25</v>
      </c>
      <c r="E74" s="16">
        <v>2125</v>
      </c>
      <c r="F74" s="10">
        <v>2125</v>
      </c>
    </row>
    <row r="75" spans="1:6" s="1" customFormat="1" ht="27" customHeight="1">
      <c r="A75" s="26"/>
      <c r="B75" s="21" t="s">
        <v>111</v>
      </c>
      <c r="C75" s="16">
        <v>36</v>
      </c>
      <c r="D75" s="16"/>
      <c r="E75" s="16">
        <v>3060</v>
      </c>
      <c r="F75" s="10">
        <v>3060</v>
      </c>
    </row>
    <row r="76" spans="1:6" s="1" customFormat="1" ht="27" customHeight="1">
      <c r="A76" s="26"/>
      <c r="B76" s="21" t="s">
        <v>112</v>
      </c>
      <c r="C76" s="16">
        <v>40</v>
      </c>
      <c r="D76" s="16"/>
      <c r="E76" s="16">
        <v>3315</v>
      </c>
      <c r="F76" s="10">
        <v>3315</v>
      </c>
    </row>
    <row r="77" spans="1:6" s="1" customFormat="1" ht="27" customHeight="1">
      <c r="A77" s="26"/>
      <c r="B77" s="21" t="s">
        <v>113</v>
      </c>
      <c r="C77" s="16">
        <v>55</v>
      </c>
      <c r="D77" s="16"/>
      <c r="E77" s="16">
        <v>4675</v>
      </c>
      <c r="F77" s="10">
        <v>4675</v>
      </c>
    </row>
    <row r="78" spans="1:6" s="1" customFormat="1" ht="27" customHeight="1">
      <c r="A78" s="26"/>
      <c r="B78" s="21" t="s">
        <v>114</v>
      </c>
      <c r="C78" s="16">
        <v>67</v>
      </c>
      <c r="D78" s="16"/>
      <c r="E78" s="16">
        <v>5695</v>
      </c>
      <c r="F78" s="10">
        <v>5695</v>
      </c>
    </row>
    <row r="79" spans="1:6" s="1" customFormat="1" ht="27" customHeight="1">
      <c r="A79" s="26"/>
      <c r="B79" s="21" t="s">
        <v>115</v>
      </c>
      <c r="C79" s="16">
        <v>245</v>
      </c>
      <c r="D79" s="16"/>
      <c r="E79" s="16">
        <v>20715</v>
      </c>
      <c r="F79" s="10">
        <v>20715</v>
      </c>
    </row>
    <row r="80" spans="1:6" s="1" customFormat="1" ht="27" customHeight="1">
      <c r="A80" s="26"/>
      <c r="B80" s="21" t="s">
        <v>118</v>
      </c>
      <c r="C80" s="16">
        <v>30</v>
      </c>
      <c r="D80" s="16">
        <v>2040</v>
      </c>
      <c r="E80" s="16"/>
      <c r="F80" s="10">
        <v>2040</v>
      </c>
    </row>
    <row r="81" spans="1:6" s="1" customFormat="1" ht="27" customHeight="1">
      <c r="A81" s="23" t="s">
        <v>164</v>
      </c>
      <c r="B81" s="23"/>
      <c r="C81" s="32">
        <v>2641</v>
      </c>
      <c r="D81" s="32">
        <v>0</v>
      </c>
      <c r="E81" s="32">
        <v>221720</v>
      </c>
      <c r="F81" s="10">
        <v>221720</v>
      </c>
    </row>
    <row r="82" spans="1:6" s="1" customFormat="1" ht="27" customHeight="1">
      <c r="A82" s="14" t="s">
        <v>165</v>
      </c>
      <c r="B82" s="21" t="s">
        <v>120</v>
      </c>
      <c r="C82" s="16">
        <v>1010</v>
      </c>
      <c r="D82" s="22"/>
      <c r="E82" s="16">
        <v>84280</v>
      </c>
      <c r="F82" s="10">
        <v>84280</v>
      </c>
    </row>
    <row r="83" spans="1:6" s="1" customFormat="1" ht="27" customHeight="1">
      <c r="A83" s="14"/>
      <c r="B83" s="21" t="s">
        <v>121</v>
      </c>
      <c r="C83" s="16">
        <v>104</v>
      </c>
      <c r="D83" s="22"/>
      <c r="E83" s="16">
        <v>8830</v>
      </c>
      <c r="F83" s="10">
        <v>8830</v>
      </c>
    </row>
    <row r="84" spans="1:6" s="1" customFormat="1" ht="27" customHeight="1">
      <c r="A84" s="14"/>
      <c r="B84" s="21" t="s">
        <v>122</v>
      </c>
      <c r="C84" s="16">
        <v>95</v>
      </c>
      <c r="D84" s="22"/>
      <c r="E84" s="16">
        <v>8075</v>
      </c>
      <c r="F84" s="10">
        <v>8075</v>
      </c>
    </row>
    <row r="85" spans="1:6" s="1" customFormat="1" ht="27" customHeight="1">
      <c r="A85" s="14"/>
      <c r="B85" s="21" t="s">
        <v>123</v>
      </c>
      <c r="C85" s="16">
        <v>60</v>
      </c>
      <c r="D85" s="16"/>
      <c r="E85" s="16">
        <v>5100</v>
      </c>
      <c r="F85" s="10">
        <v>5100</v>
      </c>
    </row>
    <row r="86" spans="1:6" s="1" customFormat="1" ht="27" customHeight="1">
      <c r="A86" s="14"/>
      <c r="B86" s="21" t="s">
        <v>124</v>
      </c>
      <c r="C86" s="16">
        <v>1372</v>
      </c>
      <c r="D86" s="33"/>
      <c r="E86" s="16">
        <v>115435</v>
      </c>
      <c r="F86" s="10">
        <v>115435</v>
      </c>
    </row>
    <row r="87" spans="1:6" s="1" customFormat="1" ht="30.75" customHeight="1">
      <c r="A87" s="23" t="s">
        <v>166</v>
      </c>
      <c r="B87" s="23"/>
      <c r="C87" s="12">
        <v>3628</v>
      </c>
      <c r="D87" s="12">
        <v>0</v>
      </c>
      <c r="E87" s="12">
        <v>312165</v>
      </c>
      <c r="F87" s="10">
        <v>312165</v>
      </c>
    </row>
    <row r="88" spans="1:6" s="1" customFormat="1" ht="30.75" customHeight="1">
      <c r="A88" s="14" t="s">
        <v>167</v>
      </c>
      <c r="B88" s="21" t="s">
        <v>126</v>
      </c>
      <c r="C88" s="16">
        <v>939</v>
      </c>
      <c r="D88" s="22"/>
      <c r="E88" s="16">
        <v>89090</v>
      </c>
      <c r="F88" s="10">
        <v>89090</v>
      </c>
    </row>
    <row r="89" spans="1:6" s="1" customFormat="1" ht="30.75" customHeight="1">
      <c r="A89" s="14"/>
      <c r="B89" s="21" t="s">
        <v>127</v>
      </c>
      <c r="C89" s="16">
        <v>641</v>
      </c>
      <c r="D89" s="22"/>
      <c r="E89" s="16">
        <v>51155</v>
      </c>
      <c r="F89" s="10">
        <v>51155</v>
      </c>
    </row>
    <row r="90" spans="1:6" s="1" customFormat="1" ht="30.75" customHeight="1">
      <c r="A90" s="14"/>
      <c r="B90" s="21" t="s">
        <v>128</v>
      </c>
      <c r="C90" s="16">
        <v>54</v>
      </c>
      <c r="D90" s="22"/>
      <c r="E90" s="16">
        <v>4590</v>
      </c>
      <c r="F90" s="10">
        <v>4590</v>
      </c>
    </row>
    <row r="91" spans="1:6" s="1" customFormat="1" ht="30.75" customHeight="1">
      <c r="A91" s="14"/>
      <c r="B91" s="21" t="s">
        <v>129</v>
      </c>
      <c r="C91" s="16">
        <v>177</v>
      </c>
      <c r="D91" s="22"/>
      <c r="E91" s="16">
        <v>13760</v>
      </c>
      <c r="F91" s="10">
        <v>13760</v>
      </c>
    </row>
    <row r="92" spans="1:6" s="1" customFormat="1" ht="30.75" customHeight="1">
      <c r="A92" s="14"/>
      <c r="B92" s="21" t="s">
        <v>130</v>
      </c>
      <c r="C92" s="16">
        <v>87</v>
      </c>
      <c r="D92" s="22"/>
      <c r="E92" s="16">
        <v>7395</v>
      </c>
      <c r="F92" s="10">
        <v>7395</v>
      </c>
    </row>
    <row r="93" spans="1:6" s="1" customFormat="1" ht="30.75" customHeight="1">
      <c r="A93" s="14"/>
      <c r="B93" s="21" t="s">
        <v>131</v>
      </c>
      <c r="C93" s="16">
        <v>87</v>
      </c>
      <c r="D93" s="22"/>
      <c r="E93" s="16">
        <v>6960</v>
      </c>
      <c r="F93" s="10">
        <v>6960</v>
      </c>
    </row>
    <row r="94" spans="1:6" s="1" customFormat="1" ht="30.75" customHeight="1">
      <c r="A94" s="14"/>
      <c r="B94" s="21" t="s">
        <v>132</v>
      </c>
      <c r="C94" s="16">
        <v>55</v>
      </c>
      <c r="D94" s="22"/>
      <c r="E94" s="16">
        <v>4400</v>
      </c>
      <c r="F94" s="10">
        <v>4400</v>
      </c>
    </row>
    <row r="95" spans="1:6" s="1" customFormat="1" ht="30.75" customHeight="1">
      <c r="A95" s="14"/>
      <c r="B95" s="21" t="s">
        <v>133</v>
      </c>
      <c r="C95" s="16">
        <v>134</v>
      </c>
      <c r="D95" s="22"/>
      <c r="E95" s="16">
        <v>11370</v>
      </c>
      <c r="F95" s="10">
        <v>11370</v>
      </c>
    </row>
    <row r="96" spans="1:6" s="1" customFormat="1" ht="30.75" customHeight="1">
      <c r="A96" s="14"/>
      <c r="B96" s="21" t="s">
        <v>134</v>
      </c>
      <c r="C96" s="16">
        <v>58</v>
      </c>
      <c r="D96" s="22"/>
      <c r="E96" s="16">
        <v>4920</v>
      </c>
      <c r="F96" s="10">
        <v>4920</v>
      </c>
    </row>
    <row r="97" spans="1:6" s="1" customFormat="1" ht="30.75" customHeight="1">
      <c r="A97" s="14"/>
      <c r="B97" s="34" t="s">
        <v>135</v>
      </c>
      <c r="C97" s="16">
        <v>69</v>
      </c>
      <c r="D97" s="22"/>
      <c r="E97" s="16">
        <v>5865</v>
      </c>
      <c r="F97" s="10">
        <v>5865</v>
      </c>
    </row>
    <row r="98" spans="1:6" s="1" customFormat="1" ht="30.75" customHeight="1">
      <c r="A98" s="14"/>
      <c r="B98" s="21" t="s">
        <v>136</v>
      </c>
      <c r="C98" s="16">
        <v>1237</v>
      </c>
      <c r="D98" s="16"/>
      <c r="E98" s="16">
        <v>105045</v>
      </c>
      <c r="F98" s="10">
        <v>105045</v>
      </c>
    </row>
    <row r="99" spans="1:6" s="1" customFormat="1" ht="30.75" customHeight="1">
      <c r="A99" s="14"/>
      <c r="B99" s="21" t="s">
        <v>137</v>
      </c>
      <c r="C99" s="16">
        <v>90</v>
      </c>
      <c r="D99" s="16"/>
      <c r="E99" s="16">
        <v>7615</v>
      </c>
      <c r="F99" s="10">
        <v>7615</v>
      </c>
    </row>
    <row r="100" spans="1:6" s="1" customFormat="1" ht="30.75" customHeight="1">
      <c r="A100" s="35" t="s">
        <v>168</v>
      </c>
      <c r="B100" s="47" t="s">
        <v>138</v>
      </c>
      <c r="C100" s="37">
        <v>70</v>
      </c>
      <c r="D100" s="37"/>
      <c r="E100" s="37">
        <v>7840</v>
      </c>
      <c r="F100" s="10">
        <v>7840</v>
      </c>
    </row>
    <row r="101" spans="1:6" s="1" customFormat="1" ht="17.25" customHeight="1">
      <c r="A101" s="38"/>
      <c r="B101" s="38"/>
      <c r="C101" s="39"/>
      <c r="D101" s="39"/>
      <c r="E101" s="39"/>
      <c r="F101" s="40"/>
    </row>
    <row r="102" spans="1:6" s="1" customFormat="1" ht="17.25" customHeight="1">
      <c r="A102" s="38"/>
      <c r="B102" s="38"/>
      <c r="C102" s="39"/>
      <c r="D102" s="39"/>
      <c r="E102" s="39"/>
      <c r="F102" s="40"/>
    </row>
    <row r="103" spans="1:6" s="1" customFormat="1" ht="14.25">
      <c r="A103" s="41" t="s">
        <v>169</v>
      </c>
      <c r="B103" s="41"/>
      <c r="C103" s="41"/>
      <c r="D103" s="41"/>
      <c r="E103" s="41"/>
      <c r="F103" s="41"/>
    </row>
    <row r="104" spans="1:6" s="1" customFormat="1" ht="14.25">
      <c r="A104" s="41"/>
      <c r="B104" s="41"/>
      <c r="C104" s="41"/>
      <c r="D104" s="41"/>
      <c r="E104" s="41"/>
      <c r="F104" s="41"/>
    </row>
    <row r="105" spans="1:6" s="1" customFormat="1" ht="14.25">
      <c r="A105" s="41"/>
      <c r="B105" s="41"/>
      <c r="C105" s="41"/>
      <c r="D105" s="41"/>
      <c r="E105" s="41"/>
      <c r="F105" s="41"/>
    </row>
    <row r="106" spans="1:6" s="1" customFormat="1" ht="14.25">
      <c r="A106" s="42"/>
      <c r="B106" s="42"/>
      <c r="C106" s="42"/>
      <c r="D106" s="42"/>
      <c r="E106" s="42"/>
      <c r="F106" s="42"/>
    </row>
    <row r="107" spans="3:6" s="1" customFormat="1" ht="14.25">
      <c r="C107" s="43">
        <v>44515</v>
      </c>
      <c r="D107" s="44"/>
      <c r="E107" s="44"/>
      <c r="F107" s="44"/>
    </row>
  </sheetData>
  <sheetProtection/>
  <mergeCells count="16">
    <mergeCell ref="A1:F1"/>
    <mergeCell ref="A2:C2"/>
    <mergeCell ref="D2:F2"/>
    <mergeCell ref="A4:B4"/>
    <mergeCell ref="C107:F107"/>
    <mergeCell ref="A6:A21"/>
    <mergeCell ref="A23:A35"/>
    <mergeCell ref="A37:A41"/>
    <mergeCell ref="A43:A46"/>
    <mergeCell ref="A48:A56"/>
    <mergeCell ref="A58:A65"/>
    <mergeCell ref="A67:A69"/>
    <mergeCell ref="A71:A80"/>
    <mergeCell ref="A82:A86"/>
    <mergeCell ref="A88:A99"/>
    <mergeCell ref="A103:F10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2018-05-08T00:36:53Z</cp:lastPrinted>
  <dcterms:created xsi:type="dcterms:W3CDTF">1996-12-17T01:32:42Z</dcterms:created>
  <dcterms:modified xsi:type="dcterms:W3CDTF">2022-01-20T02:03:13Z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E7392228B05441AE85EA6A62B8182A9F</vt:lpwstr>
  </property>
</Properties>
</file>